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E\2024\Sp24toF24_SRPThermalMass\Documents\Maciej Contributions\"/>
    </mc:Choice>
  </mc:AlternateContent>
  <xr:revisionPtr revIDLastSave="0" documentId="8_{7F6EC923-93D2-48ED-84FF-ECA63E98C27B}" xr6:coauthVersionLast="47" xr6:coauthVersionMax="47" xr10:uidLastSave="{00000000-0000-0000-0000-000000000000}"/>
  <bookViews>
    <workbookView xWindow="-108" yWindow="-108" windowWidth="23256" windowHeight="12576" xr2:uid="{80C98CE5-46DE-4B64-BB98-F1B0AA9CF4AC}"/>
  </bookViews>
  <sheets>
    <sheet name="BOM" sheetId="4" r:id="rId1"/>
    <sheet name="PP (2)" sheetId="8" r:id="rId2"/>
    <sheet name="PP" sheetId="5" state="hidden" r:id="rId3"/>
    <sheet name="Budget" sheetId="6" r:id="rId4"/>
  </sheets>
  <externalReferences>
    <externalReference r:id="rId5"/>
  </externalReferences>
  <definedNames>
    <definedName name="List_ExpenseCategories">[1]!TBL_SummaryExpenses[Categories]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7" i="4" l="1"/>
  <c r="J88" i="4"/>
  <c r="J86" i="4"/>
  <c r="J85" i="4"/>
  <c r="J84" i="4"/>
  <c r="J83" i="4"/>
  <c r="J82" i="4"/>
  <c r="J80" i="4"/>
  <c r="J81" i="4"/>
  <c r="K6" i="6"/>
  <c r="V9" i="8" l="1"/>
  <c r="F5" i="4"/>
  <c r="F4" i="4"/>
  <c r="F3" i="4"/>
  <c r="F2" i="4"/>
  <c r="J77" i="4"/>
  <c r="J78" i="4"/>
  <c r="J79" i="4"/>
  <c r="V7" i="8"/>
  <c r="V6" i="8"/>
  <c r="F27" i="5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2" i="4"/>
  <c r="AN14" i="5"/>
  <c r="AN12" i="5"/>
  <c r="AD26" i="5"/>
  <c r="AD25" i="5"/>
  <c r="J55" i="4"/>
  <c r="J57" i="4"/>
  <c r="J58" i="4"/>
  <c r="J59" i="4"/>
  <c r="T5" i="5"/>
  <c r="T7" i="5"/>
  <c r="T6" i="5"/>
  <c r="AD23" i="5"/>
  <c r="AD17" i="5"/>
  <c r="AD18" i="5"/>
  <c r="AD19" i="5"/>
  <c r="AD20" i="5"/>
  <c r="AD21" i="5"/>
  <c r="AD22" i="5"/>
  <c r="AD16" i="5"/>
  <c r="AN11" i="5"/>
  <c r="AN10" i="5"/>
  <c r="AN6" i="5"/>
  <c r="AN7" i="5"/>
  <c r="AN8" i="5"/>
  <c r="AN5" i="5"/>
  <c r="J51" i="4"/>
  <c r="J52" i="4"/>
  <c r="J53" i="4"/>
  <c r="J50" i="4"/>
  <c r="I6" i="5"/>
  <c r="I7" i="5"/>
  <c r="I8" i="5"/>
  <c r="I9" i="5"/>
  <c r="I10" i="5"/>
  <c r="I11" i="5"/>
  <c r="I12" i="5"/>
  <c r="I13" i="5"/>
  <c r="I14" i="5"/>
  <c r="I15" i="5"/>
  <c r="I16" i="5"/>
  <c r="I5" i="5"/>
  <c r="J16" i="4"/>
  <c r="J17" i="4"/>
  <c r="J18" i="4"/>
  <c r="J15" i="4"/>
  <c r="J49" i="4"/>
  <c r="J48" i="4"/>
  <c r="J47" i="4"/>
  <c r="J46" i="4"/>
  <c r="J45" i="4"/>
  <c r="J44" i="4"/>
  <c r="J43" i="4"/>
  <c r="J10" i="4"/>
  <c r="J11" i="4"/>
  <c r="J12" i="4"/>
  <c r="J13" i="4"/>
  <c r="J14" i="4"/>
  <c r="J19" i="4"/>
  <c r="J20" i="4"/>
  <c r="J21" i="4"/>
  <c r="J22" i="4"/>
  <c r="J23" i="4"/>
  <c r="J24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9" i="4"/>
  <c r="J25" i="4"/>
  <c r="F6" i="4" l="1"/>
  <c r="D6" i="4"/>
  <c r="J5" i="6" s="1"/>
  <c r="D7" i="6"/>
  <c r="D9" i="6" s="1"/>
  <c r="F7" i="4"/>
  <c r="J7" i="6" l="1"/>
  <c r="K5" i="6"/>
  <c r="K7" i="6" s="1"/>
</calcChain>
</file>

<file path=xl/sharedStrings.xml><?xml version="1.0" encoding="utf-8"?>
<sst xmlns="http://schemas.openxmlformats.org/spreadsheetml/2006/main" count="707" uniqueCount="350">
  <si>
    <t>Assembly Name</t>
  </si>
  <si>
    <t>Thermal Energy Storage</t>
  </si>
  <si>
    <t>Total Parts</t>
  </si>
  <si>
    <t>Bill of Materials</t>
  </si>
  <si>
    <t>Assembly Number</t>
  </si>
  <si>
    <t>Parts Acquired</t>
  </si>
  <si>
    <t>Date of Approval</t>
  </si>
  <si>
    <t>N/A</t>
  </si>
  <si>
    <t>Parts Donated</t>
  </si>
  <si>
    <t>Parts Purchased</t>
  </si>
  <si>
    <t>Total Cost</t>
  </si>
  <si>
    <t>Part Status (Purchased)</t>
  </si>
  <si>
    <t>Parts Status (On-Hand)</t>
  </si>
  <si>
    <t>Item no.</t>
  </si>
  <si>
    <t>Catalog #</t>
  </si>
  <si>
    <t>Vendor Name</t>
  </si>
  <si>
    <t>Description</t>
  </si>
  <si>
    <t>Size</t>
  </si>
  <si>
    <t>Qty</t>
  </si>
  <si>
    <t>Price</t>
  </si>
  <si>
    <t>#On-Hand?</t>
  </si>
  <si>
    <t>#Purchased?</t>
  </si>
  <si>
    <t xml:space="preserve">Link </t>
  </si>
  <si>
    <t>M2670</t>
  </si>
  <si>
    <t>Sigma-Aldrich</t>
  </si>
  <si>
    <t>Magnesium Chloride Hexahydrate</t>
  </si>
  <si>
    <t>500g</t>
  </si>
  <si>
    <t>https://www.sigmaaldrich.com/US/en/search/m2670?focus=products&amp;page=1&amp;perpage=30&amp;sort=relevance&amp;term=M2670&amp;type=product</t>
  </si>
  <si>
    <t>Calcium Chloride Hexahydrate</t>
  </si>
  <si>
    <t>1kg</t>
  </si>
  <si>
    <t>https://www.sigmaaldrich.com/US/en/search/442909?focus=products&amp;page=1&amp;perpage=30&amp;sort=relevance&amp;term=442909&amp;type=product</t>
  </si>
  <si>
    <t>Home Depot</t>
  </si>
  <si>
    <t>Platium Univ Antifreeze Plus Coolant</t>
  </si>
  <si>
    <t>1gal</t>
  </si>
  <si>
    <t>https://www.homedepot.com/p/Prestone-Platinum-Univ-Antifreeze-Plus-Coolant-15-Year-350k-mi-1-Gal-Ready-to-Use-50-50-AF2550/324257997</t>
  </si>
  <si>
    <t>QuQuyi Copper Tube</t>
  </si>
  <si>
    <t>1/8"</t>
  </si>
  <si>
    <t>https://www.amazon.com/QuQuyi-Copper-Seamless-Round-Tubing/dp/B09QHXX3SJ/ref=sr_1_2_sspa?dib=eyJ2IjoiMSJ9.zYqk4OBX3pa_CRhDBTqyMus594Wd5qvqV9Ce2gzN6FgIoichJsp_yff4VGfiNjghFZLaGOUDh6bqXG98f-lPVb7vgn3bgQnfktEhm3qsb9UOqW668A7v2LOqbALE7Ep7ccEhGbxd_TC9twOFWkOvpotnWPBrBRhSJnlENtZg7W_nJPZ6Ce</t>
  </si>
  <si>
    <t>G5147807</t>
  </si>
  <si>
    <t>Zoro</t>
  </si>
  <si>
    <t>NOM C Copper Cap</t>
  </si>
  <si>
    <t xml:space="preserve">1/8" </t>
  </si>
  <si>
    <t>https://www.zoro.com/nibco-18-nom-c-copper-cap-617-18/i/G5147807/</t>
  </si>
  <si>
    <t>Charlotte Pipe ABS DWC Cap</t>
  </si>
  <si>
    <t>4"</t>
  </si>
  <si>
    <t>https://www.homedepot.com/p/Charlotte-Pipe-4-in-ABS-DWV-Cap-ABS001161200HD/313834600</t>
  </si>
  <si>
    <t>DMV Knock Out Test Cap</t>
  </si>
  <si>
    <t>1-1/2"</t>
  </si>
  <si>
    <t>https://www.homedepot.com/p/Oatey-3-in-ABS-Pipe-Test-Cap-with-Knockout-39102D/100122751</t>
  </si>
  <si>
    <t>ABS CAP HUB</t>
  </si>
  <si>
    <t>https://www.homedepot.com/s/38753391007?NCNI-5</t>
  </si>
  <si>
    <t>PEX Plastic TEE (5pack)</t>
  </si>
  <si>
    <t>1/2"</t>
  </si>
  <si>
    <t>https://www.homedepot.com/p/Apollo-1-2-in-Plastic-PEX-B-Barb-Tee-5-Pack-PXPAT125PK/301541256</t>
  </si>
  <si>
    <t>ABS Pipe</t>
  </si>
  <si>
    <t>1/2 x 2ft</t>
  </si>
  <si>
    <t>https://www.homedepot.com/p/IPEX-1-1-2-in-x-24-in-Plastic-Acrylonitrile-Butadiene-Styrene-ABS-Pipe-179694/202300518</t>
  </si>
  <si>
    <t>ABS Cell Core Pipe</t>
  </si>
  <si>
    <t>4" x 10'</t>
  </si>
  <si>
    <t>https://www.homedepot.com/p/IPEX-4-in-x-10-ft-Acrylonitrile-Butadiene-Styrene-ABS-Cell-Core-Pipe-29-410HD/309282462</t>
  </si>
  <si>
    <t>Type M Copper Tube</t>
  </si>
  <si>
    <t>1/2" x 2'</t>
  </si>
  <si>
    <t>https://www.homedepot.com/p/Mueller-Streamline-1-2-in-x-2-ft-Copper-Type-M-Pipe-MH04002/100553697</t>
  </si>
  <si>
    <t>White PEX-A Pipe</t>
  </si>
  <si>
    <t>1" x 10'</t>
  </si>
  <si>
    <t>https://www.homedepot.com/p/Apollo-1-in-x-10-ft-White-PEX-A-Expansion-Pipe-EPPW101/309830182</t>
  </si>
  <si>
    <t>Heavy Duty Fitting Brush</t>
  </si>
  <si>
    <t>1"</t>
  </si>
  <si>
    <t>https://www.homedepot.com/p/HDX-1-in-Heavy-Duty-Fitting-Brush-80-725-111/204258912</t>
  </si>
  <si>
    <t>Clearweld Epoxy Syringe</t>
  </si>
  <si>
    <t>25ml</t>
  </si>
  <si>
    <t>https://www.homedepot.com/p/Apollo-1-2-in-to-1-in-Pipe-Cutter-69PTKC001/301573771</t>
  </si>
  <si>
    <t>Push PEX Pipe Cutter</t>
  </si>
  <si>
    <t>1/2" - 1"</t>
  </si>
  <si>
    <t>DWV Knock Out Test Cap</t>
  </si>
  <si>
    <t>2"</t>
  </si>
  <si>
    <t>Barb MTP Adapter Brass</t>
  </si>
  <si>
    <t>1/2' x 1/2'</t>
  </si>
  <si>
    <t>https://www.homedepot.com/p/Everbilt-1-2-in-Barb-x-1-2-in-MIP-Brass-Adapter-Fitting-800189/300096763</t>
  </si>
  <si>
    <t>MIP x FIP Pipe Bushing Brass</t>
  </si>
  <si>
    <t>1/2' x 3/8'</t>
  </si>
  <si>
    <t>https://www.homedepot.com/p/Everbilt-1-2-in-MIP-x-3-8-in-FIP-Brass-Bushing-Fitting-802289/207176817</t>
  </si>
  <si>
    <t>C24216489</t>
  </si>
  <si>
    <t>Amazon</t>
  </si>
  <si>
    <t>CGELE K-Type Thermocouple NPT</t>
  </si>
  <si>
    <t>-</t>
  </si>
  <si>
    <t>https://www.amazon.com/s?k=C24216489&amp;i=tools</t>
  </si>
  <si>
    <t>1/2' x 1/4'</t>
  </si>
  <si>
    <t>https://www.homedepot.com/p/Everbilt-1-2-in-MIP-x-1-4-in-FIP-Brass-Bushing-Fitting-802639/207176802</t>
  </si>
  <si>
    <t>FIP Red Brass Tee</t>
  </si>
  <si>
    <t>1/2' x 1/2' x 1/2'</t>
  </si>
  <si>
    <t>https://www.homedepot.com/p/Everbilt-1-2-in-FIP-Brass-Tee-Fitting-801959/300096139</t>
  </si>
  <si>
    <t>Pipe Tape</t>
  </si>
  <si>
    <t>1/2' x 260'</t>
  </si>
  <si>
    <t>https://www.homedepot.com/s/78864178500?NCNI-5</t>
  </si>
  <si>
    <t>Cap for CI, ST, PL CU</t>
  </si>
  <si>
    <t>2'</t>
  </si>
  <si>
    <t>https://www.homedepot.com/s/18578000490?NCNI-5</t>
  </si>
  <si>
    <t xml:space="preserve">Cop Cap C </t>
  </si>
  <si>
    <t>1/2''</t>
  </si>
  <si>
    <t>https://www.homedepot.com/p/Everbilt-1-2-in-Copper-Adapter-Solder-x-MPT-Fitting-C604HD12/204620255</t>
  </si>
  <si>
    <t>Type L Copper</t>
  </si>
  <si>
    <t>1/2'' x 2'</t>
  </si>
  <si>
    <t>https://www.homedepot.com/p/1-2-in-x-2-ft-Copper-Type-L-Pipe-LH04002/100343435</t>
  </si>
  <si>
    <t>2' x 2'</t>
  </si>
  <si>
    <t>https://www.homedepot.com/p/Charlotte-Pipe-2-in-x-2-ft-ABS-Foam-Core-Schedule-40-Drain-Waste-and-Vent-DWV-Pipe-ABS-03200-0200/202017937</t>
  </si>
  <si>
    <t>ABS Cap Hub</t>
  </si>
  <si>
    <t>https://www.homedepot.com/p/Charlotte-Pipe-2-in-ABS-DWV-Cap-ABS001160800HD/313834607</t>
  </si>
  <si>
    <t>LD Single Robe Hook MB 5pk</t>
  </si>
  <si>
    <t>https://www.homedepot.com/b/N-5yc1v/Ntk-elasticplus/Ntt-30699207862?NCNI-5&amp;sortby=bestmatch&amp;sortorder=none</t>
  </si>
  <si>
    <t>Black Drywall Hook</t>
  </si>
  <si>
    <t>15lbs/3.3ft</t>
  </si>
  <si>
    <t>https://www.homedepot.com/s/76308410834?NCNI-5</t>
  </si>
  <si>
    <t>Mach Screw Zinc Comb Rnd</t>
  </si>
  <si>
    <t>https://www.homedepot.com/p/Everbilt-10-24-x-1-2-in-Zinc-Plated-Combo-Round-Head-Machine-Screw-8-Pack-803181/204274622</t>
  </si>
  <si>
    <t>MIP x FIP Bushing Brass</t>
  </si>
  <si>
    <t>3/8'' x 1/4''</t>
  </si>
  <si>
    <t>https://www.homedepot.com/p/Everbilt-3-8-in-MIP-x-1-4-in-FIP-Brass-Bushing-Fitting-802319/207176291</t>
  </si>
  <si>
    <t xml:space="preserve"> 1/2'' x 3/8''</t>
  </si>
  <si>
    <t>J-B Weld PlasticBonder</t>
  </si>
  <si>
    <t>https://www.homedepot.com/p/J-B-Weld-0-85-oz-PlasticBonder-Black-Adhesive-Epoxy-50139/308472914</t>
  </si>
  <si>
    <t>OSB Sheathing Panel</t>
  </si>
  <si>
    <t>4' x 8' thickness = 7/16"</t>
  </si>
  <si>
    <t>https://www.homedepot.com/p/OSB-7-16-Application-as-4ft-X-8-ft-Sheathing-Panel-386081/202106230</t>
  </si>
  <si>
    <t>2 in. x 4 in. x 8 ft. Prime Stud</t>
  </si>
  <si>
    <t>2" x 4" x 8'</t>
  </si>
  <si>
    <t>https://www.homedepot.com/p/2-in-x-4-in-x-8-ft-Prime-Stud-058449/312528776</t>
  </si>
  <si>
    <t>Clear Vinyl Tubing</t>
  </si>
  <si>
    <t>1/2"ID x 3/4" OD x 10'</t>
  </si>
  <si>
    <t>https://www.homedepot.com/p/Everbilt-1-2-in-I-D-x-3-4-in-O-D-x-10-ft-Clear-Vinyl-Tubing-T10006011/304185143</t>
  </si>
  <si>
    <t>B0BRJD1HJL</t>
  </si>
  <si>
    <t>EVIL ENERGY 3/4" Heater Hose</t>
  </si>
  <si>
    <t>3/4" ID 10' long</t>
  </si>
  <si>
    <t>https://www.amazon.com/dp/B0BRJD1HJL/ref=sspa_dk_offsite_brave_1?aaxitk=3628aa322f3d062f88290cf28299d972&amp;tqtoken=</t>
  </si>
  <si>
    <t>B0BRJFG4B8</t>
  </si>
  <si>
    <t>EVIL ENERGY 5/8" Heater Hose</t>
  </si>
  <si>
    <t>5/8" 10' long</t>
  </si>
  <si>
    <t>https://www.amazon.com/dp/B0BRJFG4B8/ref=sspa_dk_offsite_brave_1?aaxitk=3628aa322f3d062f88290cf28299d972&amp;tqtok</t>
  </si>
  <si>
    <t>AutoZone</t>
  </si>
  <si>
    <t>Duralast HVAC Heater Core</t>
  </si>
  <si>
    <t>https://www.autozone.com/cooling-heating-and-climate-control/heater-core/p/duralast-hvac-heater-core-399098/144469_0_0</t>
  </si>
  <si>
    <t>Sakrete Floor Mud Mortar</t>
  </si>
  <si>
    <t>50 lbs</t>
  </si>
  <si>
    <t>https://www.homedepot.com/p/SAKRETE-50-lb-Floor-Mud-Mortar-65467002/203423635</t>
  </si>
  <si>
    <t>Everbilt Staple Tab Insulation</t>
  </si>
  <si>
    <t>16"x25'</t>
  </si>
  <si>
    <t>https://www.homedepot.com/p/Everbilt-16-in-x-25-ft-Double-Reflective-Insulation-Staple-Tab-16x25RI-SE/315103182</t>
  </si>
  <si>
    <t>HEX Bolt Zinc</t>
  </si>
  <si>
    <t>3/8 x 3-1/2 (25pc)</t>
  </si>
  <si>
    <t>https://www.homedepot.com/p/Everbilt-3-8-in-16-x-3-1-2-in-Zinc-Plated-Hex-Bolt-25-Pack-800870/204281556</t>
  </si>
  <si>
    <t>JAM Nut Zinc</t>
  </si>
  <si>
    <t>3/8"-16</t>
  </si>
  <si>
    <t>https://www.homedepot.com/p/Everbilt-3-8-in-16-Zinc-Plated-Jam-Nut-6-Pack-825971/317478977</t>
  </si>
  <si>
    <t>Flat Washer SAE Zinc</t>
  </si>
  <si>
    <t>3/8" (50pc)</t>
  </si>
  <si>
    <t>https://www.homedepot.com/p/Everbilt-3-8-in-Zinc-Flat-Washer-50-Pack-807712/204284533</t>
  </si>
  <si>
    <t>D1</t>
  </si>
  <si>
    <t>Donated</t>
  </si>
  <si>
    <t>Igloo Cooler</t>
  </si>
  <si>
    <t>26L</t>
  </si>
  <si>
    <t>670750842832</t>
  </si>
  <si>
    <t>PEX A expansion barb plug</t>
  </si>
  <si>
    <t>1" (10-pack)</t>
  </si>
  <si>
    <t>https://www.homedepot.com/p/Apollo-1-in-Poly-Alloy-PEX-A-Expansion-Barb-Plug-10-Pack-EPXPAP110PK/302742617</t>
  </si>
  <si>
    <t>D2</t>
  </si>
  <si>
    <t xml:space="preserve">Copper Elbows </t>
  </si>
  <si>
    <t>Philips Flat-Head Deck Screws</t>
  </si>
  <si>
    <t>2" (5lb pack)</t>
  </si>
  <si>
    <t>https://www.homedepot.com/p/Everbilt-8-2-in-Phillips-Flat-Head-Deck-Screws-5-lb-Pack-115805/204811799</t>
  </si>
  <si>
    <t>670750842191</t>
  </si>
  <si>
    <t>PEX A expansion sleeve/ring</t>
  </si>
  <si>
    <t>1" (25-pack)</t>
  </si>
  <si>
    <t>https://www.homedepot.com/p/Apollo-1-in-PEX-A-Expansion-Sleeve-Ring-25-Pack-EPXS125PK/303882912</t>
  </si>
  <si>
    <t>670750841545</t>
  </si>
  <si>
    <t>PEX A expansio sleeve/ring</t>
  </si>
  <si>
    <t>3/4 " (25-pack)</t>
  </si>
  <si>
    <t>https://www.homedepot.com/p/Apollo-3-4-in-PEX-A-Expansion-Sleeve-Ring-25-Pack-EPXS3425PK/303882881</t>
  </si>
  <si>
    <t>D3</t>
  </si>
  <si>
    <t>Thermocouple K-type</t>
  </si>
  <si>
    <t>B01C3A2A6Q</t>
  </si>
  <si>
    <t>Pico TC-08</t>
  </si>
  <si>
    <t>479.00</t>
  </si>
  <si>
    <t>https://www.amazon.com/dp/B01C3A2A6Q?psc=1&amp;language=en_US</t>
  </si>
  <si>
    <t>Floor Mud Mortar</t>
  </si>
  <si>
    <t>50lbs</t>
  </si>
  <si>
    <t>D4</t>
  </si>
  <si>
    <t>Fan</t>
  </si>
  <si>
    <t>B0CKMS75Z4</t>
  </si>
  <si>
    <t>Compact Chest Freezer, Deep freezer</t>
  </si>
  <si>
    <t>3.5 cubic feet</t>
  </si>
  <si>
    <t>https://www.amazon.com/Fcicarn-Compact-Freezer-Adjustable-Temperature/dp/B0CKMS75Z4/ref=sr_1_4?sr=8-4</t>
  </si>
  <si>
    <t>‎FR-PPU12-188</t>
  </si>
  <si>
    <t>Pump</t>
  </si>
  <si>
    <t>5W (350L/h)</t>
  </si>
  <si>
    <t>https://www.amazon.com/DOMICA-Submersible-Fountain-Aquariums-Tabletop/dp/B0892DKNR3/ref=asc_df_B0892DKNR3/?tag=hyprod-20&amp;linkCode=df0&amp;hvadid=693712983313&amp;hvpos=&amp;hvnetw=g&amp;hvrand=17038422968730835906&amp;hvpone=&amp;hvptwo=&amp;hvqmt=&amp;hvdev=c&amp;hvdvcmdl=&amp;hvlocint=&amp;hvlocphy=1013406&amp;hvtargid=pla-945483432475&amp;psc=1&amp;mcid=f8ce23376f0c3e82989e7f98be42aa83</t>
  </si>
  <si>
    <t>Double Reflective Insulation Staple Tab</t>
  </si>
  <si>
    <t>16 in. x 25 ft</t>
  </si>
  <si>
    <t>Zinc Plated Hex Bolt (25-Pack)</t>
  </si>
  <si>
    <t>3/8 in.-16 x 3-1/2 in</t>
  </si>
  <si>
    <t>Zinc Plated Jam Nut (6-Pack)</t>
  </si>
  <si>
    <t>3/8 in.-16</t>
  </si>
  <si>
    <t>Zinc Flat Washer (50-Pack)</t>
  </si>
  <si>
    <t>3/8 in.</t>
  </si>
  <si>
    <t>U-Shank Jig Saw Blade Set (12-Piece)</t>
  </si>
  <si>
    <t>https://www.homedepot.com/p/Avanti-Pro-U-Shank-Jig-Saw-Blade-Set-12-Piece-PJU</t>
  </si>
  <si>
    <t>PG10 EXT SCREW 5 LB</t>
  </si>
  <si>
    <t>#8 X 2"</t>
  </si>
  <si>
    <t>PEX-A Expansion Barb Plug (10-Pack)</t>
  </si>
  <si>
    <t>PEX-A Expansion Sleeve/Ring (25-Pack)</t>
  </si>
  <si>
    <t>3/4"</t>
  </si>
  <si>
    <t>JB Water Weld</t>
  </si>
  <si>
    <t>https://www.homedepot.com/p/J-B-Weld-2-oz-Waterweld-Epoxy-8277/202528473</t>
  </si>
  <si>
    <t>B0C2TY8VYP</t>
  </si>
  <si>
    <t>Anemometer Handheld Wind Meter</t>
  </si>
  <si>
    <t>https://www.amazon.com/Vorole-Anemometer-Temperature-Backlight-Telescopic/dp/B0C2TY8VYP/ref=sr_1_1?sr=8-1</t>
  </si>
  <si>
    <t>B0865P1SQJ</t>
  </si>
  <si>
    <t>Thermocouple K-type Connector</t>
  </si>
  <si>
    <t>(10-pack)</t>
  </si>
  <si>
    <t>https://www.amazon.com/20pc-K-Type-Thermocouple-Connector-Plugs/dp/B0865P1SQJ/ref=sr_1_21?s=industrial&amp;sr=1-21</t>
  </si>
  <si>
    <t>B0CZ3YHS5X</t>
  </si>
  <si>
    <t>Voltage Transformer</t>
  </si>
  <si>
    <t>https://www.amazon.com/VEVOR-Variable-Transformer-Regulator-Industrial/dp/B0CZ3YHS5X/ref=sr_1_5?s=industrial&amp;sr=1-5</t>
  </si>
  <si>
    <t>Zip Ties</t>
  </si>
  <si>
    <t>(100-pack)</t>
  </si>
  <si>
    <t>https://www.homedepot.com/p/Commercial-Electric-8in-Standard-50lb-Tensile-Strength-UL-21S-Rated-Cable-Zip-Ties-100-Pack-UV-Black-GT-200STCB/203531910</t>
  </si>
  <si>
    <t>D5</t>
  </si>
  <si>
    <t>Pump (P.Dou)</t>
  </si>
  <si>
    <t>IPEX Rigid PVC Schedule 40 Pipe</t>
  </si>
  <si>
    <t>1 in. x 24 in.</t>
  </si>
  <si>
    <t>https://www.homedepot.com/pep/IPEX-1-in-x-24-in-Rigid-PVC-Schedule-40-Pipe-22412/202300506?source=shoppingads&amp;locale=en-US&amp;pla&amp;mtc=SHOPPING-BF-APT-GGL-Multi-Multi-NA-NA-NA-PMAX-NA-PTM-NA-NA-NBR-NA-PRO-NEW-NCA&amp;cm_mmc=SHOPPING-BF-APT-GGL-Multi-Multi-NA-NA-NA-PMAX-NA-PTM-NA-NA-NBR-NA-PRO-NEW-NCA-21747777733--&amp;gad_source=1&amp;gclid=CjwKCAiA9IC6BhA3EiwAsbltODaAv-eENGmmfYzF1IMIkHrFcazeDPqiWeqRpg0nNRtewOEHiRyggxoCd5AQAvD_BwE&amp;gclsrc=aw.ds</t>
  </si>
  <si>
    <t>Spa Manifold Vita Spas VIT231457</t>
  </si>
  <si>
    <t xml:space="preserve">1 in. Spig 5 Port 3/8 Barb </t>
  </si>
  <si>
    <t>https://www.amazon.com/Hot-Tub-Classic-parts-VIT231457/dp/B07KDKMY43</t>
  </si>
  <si>
    <t>PVC Schedule 40 Reducer Bushing</t>
  </si>
  <si>
    <t>1 in. x 3/4 in.</t>
  </si>
  <si>
    <t>https://www.homedepot.com/p/Charlotte-Pipe-1-in-x-3-4-in-PVC-Schedule-40-Reducer-Bushing-PVC-02112-2000HD/203850938</t>
  </si>
  <si>
    <t>3/4 in. x 1/2 in.</t>
  </si>
  <si>
    <t>https://www.homedepot.com/p/Charlotte-Pipe-3-4-in-x-1-2-in-PVC-Schedule-40-Reducer-Bushing-PVC-02112-1600HD/203850956</t>
  </si>
  <si>
    <t>Brass Adapter Fitting</t>
  </si>
  <si>
    <t>5/8 in. Barb x 1/2 in. MIP</t>
  </si>
  <si>
    <t>https://www.homedepot.com/p/Everbilt-5-8-in-Barb-x-1-2-in-MIP-Brass-Adapter-Fitting-800169/300096284</t>
  </si>
  <si>
    <t>Foam Semi-Slit Pipe Insulation</t>
  </si>
  <si>
    <t xml:space="preserve">1 in. x 6 ft. </t>
  </si>
  <si>
    <t>https://www.homedepot.com/p/Everbilt-1-in-x-6-ft-Foam-Semi-Slit-Pipe-Insulation-K7PXE048118HD1/327682622</t>
  </si>
  <si>
    <t>Vinyl Micro Fuel Line</t>
  </si>
  <si>
    <t>1/4 in. O.D. x 1/8 in. I.D.</t>
  </si>
  <si>
    <t>https://www.homedepot.com/p/Everbilt-1-4-in-O-D-x-1-8-in-I-D-x-10-ft-Vinyl-Micro-Fuel-Line-HKP004-015/303132524</t>
  </si>
  <si>
    <t>1/4 in. O.D. x 7/64 in. I.D.</t>
  </si>
  <si>
    <t>https://www.homedepot.com/p/Everbilt-1-4-in-O-D-x-7-64-in-I-D-x-10-ft-Vinyl-Micro-Fuel-Line-HKP004-017/303132508</t>
  </si>
  <si>
    <t>67% Build</t>
  </si>
  <si>
    <t xml:space="preserve">Thermal Energy Storage </t>
  </si>
  <si>
    <t>Purchasing Plan 67-100% Build</t>
  </si>
  <si>
    <t>Item</t>
  </si>
  <si>
    <t>Vendor</t>
  </si>
  <si>
    <t>Quantity Needed</t>
  </si>
  <si>
    <t>Still Needed?</t>
  </si>
  <si>
    <t>Need Order (Y/N)</t>
  </si>
  <si>
    <t>Part Status</t>
  </si>
  <si>
    <t xml:space="preserve">Price </t>
  </si>
  <si>
    <t>Total Price</t>
  </si>
  <si>
    <t>Link</t>
  </si>
  <si>
    <t>Thermocouple K-Type</t>
  </si>
  <si>
    <t>4-6</t>
  </si>
  <si>
    <t>Y</t>
  </si>
  <si>
    <t>N</t>
  </si>
  <si>
    <t>On-Hand</t>
  </si>
  <si>
    <t>Pump (P. Dou)</t>
  </si>
  <si>
    <t>immediate</t>
  </si>
  <si>
    <t>5 bussiness days</t>
  </si>
  <si>
    <t>Fall24 Purchasing Plan</t>
  </si>
  <si>
    <t>Concrete Purchasing Plan</t>
  </si>
  <si>
    <t>TES Box</t>
  </si>
  <si>
    <t>Notes</t>
  </si>
  <si>
    <t>White Paint</t>
  </si>
  <si>
    <t>Immediate</t>
  </si>
  <si>
    <t>Concrete</t>
  </si>
  <si>
    <t>50gal</t>
  </si>
  <si>
    <t>3 bussines days</t>
  </si>
  <si>
    <t>Compact Deep Freezer</t>
  </si>
  <si>
    <t>3.5 ft^3</t>
  </si>
  <si>
    <t>5-10 Business Days</t>
  </si>
  <si>
    <t>Size might need to be adjusted</t>
  </si>
  <si>
    <t>https://www.homedepot.com/p/Kalamera-3-5-Cu-ft-compact-deep-freezer-freestanding-for-home-apart-with-lowest-4-KCF-100/315958296</t>
  </si>
  <si>
    <t>Deep Freeze</t>
  </si>
  <si>
    <t>1 unit</t>
  </si>
  <si>
    <t>5 bussines days</t>
  </si>
  <si>
    <t>Copper Pipe</t>
  </si>
  <si>
    <t>1/2" x 10'</t>
  </si>
  <si>
    <t>https://www.homedepot.com/p/Cerro-1-2-in-x-10-ft-Copper-Type-M-Hard-Temper-Straight-Pipe-1-2-M-10/100354198</t>
  </si>
  <si>
    <t>2 by 4 Prime Stud (Wood)</t>
  </si>
  <si>
    <t>Vinal Hose</t>
  </si>
  <si>
    <t>50ft long/ 3/8 &amp; 1/2 in</t>
  </si>
  <si>
    <t xml:space="preserve">Ethylene Glycole </t>
  </si>
  <si>
    <t>Might need another pump</t>
  </si>
  <si>
    <t>Bucket</t>
  </si>
  <si>
    <t xml:space="preserve">Fan </t>
  </si>
  <si>
    <t>Heat Core</t>
  </si>
  <si>
    <t>3lbs</t>
  </si>
  <si>
    <t xml:space="preserve"> owned </t>
  </si>
  <si>
    <t>Water</t>
  </si>
  <si>
    <t>Gov</t>
  </si>
  <si>
    <t>sufficient</t>
  </si>
  <si>
    <t>5.62$/1000 gal</t>
  </si>
  <si>
    <t>https://flagstaff.az.gov/DocumentCenter/View/71019/2022-Rate-Summary-Worksheet?bidId=</t>
  </si>
  <si>
    <t>Pink Foam Insulation</t>
  </si>
  <si>
    <t>A/C Unit</t>
  </si>
  <si>
    <t xml:space="preserve"> 3 bussines days</t>
  </si>
  <si>
    <t>PEX-A Pipe</t>
  </si>
  <si>
    <t>10ft long/ .86in ID</t>
  </si>
  <si>
    <t>Utility Pump</t>
  </si>
  <si>
    <t>1/4HP ; 1900GPH</t>
  </si>
  <si>
    <t>5 Bussines Days</t>
  </si>
  <si>
    <t>Additonal pump if needed</t>
  </si>
  <si>
    <t>https://www.amazon.com/dp/B07R4LGQMQ?tag=bravesoftwa04-20&amp;linkCode=osi&amp;th=1&amp;language=en_US</t>
  </si>
  <si>
    <t>Copper Tube</t>
  </si>
  <si>
    <t>10ft long/ 3/8 ID</t>
  </si>
  <si>
    <t>Quantity might get changed</t>
  </si>
  <si>
    <t xml:space="preserve">Lumber </t>
  </si>
  <si>
    <t>Water Bars Purchasing Plan</t>
  </si>
  <si>
    <t>Total</t>
  </si>
  <si>
    <t>To be determined</t>
  </si>
  <si>
    <t>PEX A Pipe</t>
  </si>
  <si>
    <t>3/4" x 10'</t>
  </si>
  <si>
    <t>https://www.homedepot.com/p/Apollo-3-4-in-x-10-ft-White-PEX-A-Expansion-Pipe-EPPW1034/309830180</t>
  </si>
  <si>
    <t>2" x 100'</t>
  </si>
  <si>
    <t>8 business days</t>
  </si>
  <si>
    <t>https://www.homedepot.com/p/SharkBite-2-in-x-100-ft-Coil-White-PEX-B-Pipe-U895W100/204981551</t>
  </si>
  <si>
    <t>PEX A Caps</t>
  </si>
  <si>
    <t>3/4" (5-pack)</t>
  </si>
  <si>
    <t>5 business days</t>
  </si>
  <si>
    <t>https://www.homedepot.com/p/SharkBite-3-4-in-PEX-A-Plastic-Expansion-Plug-5-Pack-UA518A5/316358055</t>
  </si>
  <si>
    <t>1" (5-pack)</t>
  </si>
  <si>
    <t>https://www.homedepot.com/p/PLUMBFLEX-1-in-Expansion-Barb-Black-PEX-A-Plug-End-Cap-for-Pipe-Plastic-Poly-Alloy-PX100GQQM-N/327718335</t>
  </si>
  <si>
    <t>2" (5-pack)</t>
  </si>
  <si>
    <t>https://www.homedepot.com/p/PLUMBFLEX-2-in-Expansion-Barb-Black-PEX-A-Plug-End-Cap-for-Pipe-Plastic-Poly-Alloy-Pack-of-5-2422C-GQQM-5/327971702?g_store=&amp;source=shoppingads&amp;locale=en-US&amp;pla&amp;mtc=SHOPPING-BF-CDP-GGL-D26P-026_001_PIPE_FITTING-NA-NA-NA-PMAX-NA-NA-NA-NA-NBR-NA-NA-NEW-PMax_BHU24&amp;cm_mmc=SHOPPING-BF-CDP-GGL-D26P-026_001_PIPE_FITTING-NA-NA-NA-PMAX-NA-NA-NA-NA-NBR-NA-NA-NEW-PMax_BHU24-71700000097492030--&amp;gad_source=1&amp;gclid=CjwKCAjw6c63BhAiEiwAF0EH1MUel-Ch6JT97MEV5RAuM5mDHPOV_YLih50EyUxbVXoeQjzAtCMpXBoCH5EQAvD_BwE&amp;gclsrc=aw.ds</t>
  </si>
  <si>
    <t>Copper Pipe (Possibly)</t>
  </si>
  <si>
    <t>Ethylene Glycole</t>
  </si>
  <si>
    <t>Sum of materials that need to be orderd</t>
  </si>
  <si>
    <t>Materials no.</t>
  </si>
  <si>
    <t>Total Quantity.</t>
  </si>
  <si>
    <t>Percentage Obtained</t>
  </si>
  <si>
    <t>ME486C_SRP_Team_Budget</t>
  </si>
  <si>
    <t>Initial Budget</t>
  </si>
  <si>
    <t>Income</t>
  </si>
  <si>
    <t>Expenses</t>
  </si>
  <si>
    <t>Total Budget</t>
  </si>
  <si>
    <t>Spent I.B</t>
  </si>
  <si>
    <t>Budget</t>
  </si>
  <si>
    <t>Spent Donation</t>
  </si>
  <si>
    <t>Current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</si>
</sst>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F1111"/>
      <name val="Calibri"/>
      <family val="2"/>
      <scheme val="minor"/>
    </font>
    <font>
      <sz val="11"/>
      <color rgb="FF20202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F1111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Helvetica-Neue-75-Bold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44" fontId="0" fillId="5" borderId="2" xfId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/>
    </xf>
    <xf numFmtId="44" fontId="0" fillId="0" borderId="1" xfId="1" applyFont="1" applyFill="1" applyBorder="1" applyAlignment="1">
      <alignment horizontal="center"/>
    </xf>
    <xf numFmtId="0" fontId="0" fillId="3" borderId="1" xfId="0" applyFill="1" applyBorder="1"/>
    <xf numFmtId="8" fontId="0" fillId="0" borderId="0" xfId="0" applyNumberFormat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0" xfId="0" applyFill="1"/>
    <xf numFmtId="0" fontId="0" fillId="5" borderId="9" xfId="0" applyFill="1" applyBorder="1"/>
    <xf numFmtId="44" fontId="0" fillId="0" borderId="5" xfId="1" applyFont="1" applyBorder="1"/>
    <xf numFmtId="44" fontId="0" fillId="0" borderId="5" xfId="0" applyNumberFormat="1" applyBorder="1"/>
    <xf numFmtId="0" fontId="0" fillId="5" borderId="6" xfId="0" applyFill="1" applyBorder="1"/>
    <xf numFmtId="0" fontId="5" fillId="0" borderId="0" xfId="0" applyFont="1"/>
    <xf numFmtId="0" fontId="7" fillId="0" borderId="0" xfId="4"/>
    <xf numFmtId="0" fontId="5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0" fillId="8" borderId="1" xfId="0" applyFill="1" applyBorder="1"/>
    <xf numFmtId="44" fontId="0" fillId="8" borderId="1" xfId="1" applyFont="1" applyFill="1" applyBorder="1"/>
    <xf numFmtId="44" fontId="0" fillId="0" borderId="1" xfId="0" applyNumberFormat="1" applyBorder="1"/>
    <xf numFmtId="0" fontId="0" fillId="0" borderId="1" xfId="0" quotePrefix="1" applyBorder="1"/>
    <xf numFmtId="0" fontId="0" fillId="7" borderId="1" xfId="0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0" fontId="0" fillId="7" borderId="1" xfId="0" applyFill="1" applyBorder="1"/>
    <xf numFmtId="44" fontId="0" fillId="0" borderId="1" xfId="1" quotePrefix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4" fontId="0" fillId="0" borderId="11" xfId="0" applyNumberFormat="1" applyBorder="1"/>
    <xf numFmtId="9" fontId="0" fillId="0" borderId="0" xfId="0" applyNumberFormat="1"/>
    <xf numFmtId="16" fontId="0" fillId="0" borderId="0" xfId="0" quotePrefix="1" applyNumberFormat="1" applyAlignment="1">
      <alignment horizontal="center"/>
    </xf>
    <xf numFmtId="44" fontId="0" fillId="0" borderId="0" xfId="1" quotePrefix="1" applyFont="1" applyAlignment="1">
      <alignment horizontal="center"/>
    </xf>
    <xf numFmtId="44" fontId="0" fillId="0" borderId="0" xfId="0" quotePrefix="1" applyNumberFormat="1" applyAlignment="1">
      <alignment horizontal="center"/>
    </xf>
    <xf numFmtId="0" fontId="0" fillId="0" borderId="16" xfId="0" applyBorder="1" applyAlignment="1">
      <alignment horizontal="left"/>
    </xf>
    <xf numFmtId="0" fontId="7" fillId="0" borderId="1" xfId="4" applyBorder="1"/>
    <xf numFmtId="0" fontId="7" fillId="8" borderId="1" xfId="4" applyFill="1" applyBorder="1"/>
    <xf numFmtId="0" fontId="7" fillId="0" borderId="0" xfId="4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8" fillId="10" borderId="1" xfId="0" applyFont="1" applyFill="1" applyBorder="1" applyAlignment="1">
      <alignment horizontal="center" vertical="top" wrapText="1"/>
    </xf>
    <xf numFmtId="12" fontId="0" fillId="0" borderId="1" xfId="0" applyNumberForma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11" borderId="1" xfId="0" applyFill="1" applyBorder="1"/>
    <xf numFmtId="9" fontId="0" fillId="11" borderId="1" xfId="3" applyFont="1" applyFill="1" applyBorder="1"/>
    <xf numFmtId="9" fontId="0" fillId="11" borderId="1" xfId="3" applyFont="1" applyFill="1" applyBorder="1" applyAlignment="1"/>
    <xf numFmtId="44" fontId="0" fillId="0" borderId="1" xfId="1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" fontId="0" fillId="0" borderId="1" xfId="0" quotePrefix="1" applyNumberFormat="1" applyBorder="1" applyAlignment="1">
      <alignment horizontal="center" vertical="center"/>
    </xf>
    <xf numFmtId="44" fontId="0" fillId="0" borderId="1" xfId="1" quotePrefix="1" applyFont="1" applyBorder="1" applyAlignment="1">
      <alignment horizontal="center" vertical="center"/>
    </xf>
    <xf numFmtId="44" fontId="0" fillId="0" borderId="1" xfId="0" quotePrefix="1" applyNumberFormat="1" applyBorder="1" applyAlignment="1">
      <alignment horizontal="center" vertical="center"/>
    </xf>
    <xf numFmtId="44" fontId="0" fillId="0" borderId="19" xfId="0" applyNumberFormat="1" applyBorder="1" applyAlignment="1">
      <alignment horizontal="center" vertical="center"/>
    </xf>
    <xf numFmtId="0" fontId="0" fillId="0" borderId="19" xfId="0" quotePrefix="1" applyBorder="1" applyAlignment="1">
      <alignment horizontal="center" vertical="center"/>
    </xf>
    <xf numFmtId="44" fontId="0" fillId="0" borderId="19" xfId="1" applyFont="1" applyFill="1" applyBorder="1" applyAlignment="1">
      <alignment horizontal="center" vertical="center"/>
    </xf>
    <xf numFmtId="0" fontId="10" fillId="0" borderId="19" xfId="0" quotePrefix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0" fillId="0" borderId="23" xfId="0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0" fillId="0" borderId="25" xfId="0" applyBorder="1"/>
    <xf numFmtId="0" fontId="0" fillId="0" borderId="24" xfId="0" applyBorder="1" applyAlignment="1">
      <alignment horizontal="center" vertical="center"/>
    </xf>
    <xf numFmtId="44" fontId="0" fillId="0" borderId="19" xfId="1" applyFont="1" applyBorder="1" applyAlignment="1">
      <alignment horizontal="center" vertical="center"/>
    </xf>
    <xf numFmtId="0" fontId="0" fillId="5" borderId="1" xfId="0" applyFill="1" applyBorder="1"/>
    <xf numFmtId="44" fontId="0" fillId="0" borderId="1" xfId="1" applyFont="1" applyBorder="1"/>
    <xf numFmtId="44" fontId="0" fillId="0" borderId="0" xfId="0" applyNumberFormat="1"/>
    <xf numFmtId="0" fontId="0" fillId="12" borderId="2" xfId="0" applyFill="1" applyBorder="1"/>
    <xf numFmtId="0" fontId="0" fillId="5" borderId="2" xfId="0" applyFill="1" applyBorder="1"/>
    <xf numFmtId="0" fontId="0" fillId="0" borderId="29" xfId="0" applyBorder="1" applyAlignment="1">
      <alignment horizontal="center"/>
    </xf>
    <xf numFmtId="44" fontId="0" fillId="0" borderId="29" xfId="1" applyFon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quotePrefix="1" applyBorder="1" applyAlignment="1">
      <alignment horizontal="center"/>
    </xf>
    <xf numFmtId="44" fontId="0" fillId="0" borderId="19" xfId="1" applyFont="1" applyFill="1" applyBorder="1" applyAlignment="1">
      <alignment horizontal="center"/>
    </xf>
    <xf numFmtId="44" fontId="0" fillId="0" borderId="19" xfId="1" applyFont="1" applyFill="1" applyBorder="1" applyAlignment="1"/>
    <xf numFmtId="44" fontId="0" fillId="0" borderId="29" xfId="1" applyFont="1" applyFill="1" applyBorder="1" applyAlignment="1"/>
    <xf numFmtId="0" fontId="15" fillId="10" borderId="29" xfId="0" applyFont="1" applyFill="1" applyBorder="1" applyAlignment="1">
      <alignment horizontal="center" wrapText="1"/>
    </xf>
    <xf numFmtId="44" fontId="0" fillId="0" borderId="30" xfId="1" applyFont="1" applyFill="1" applyBorder="1" applyAlignment="1"/>
    <xf numFmtId="0" fontId="0" fillId="0" borderId="31" xfId="0" applyBorder="1" applyAlignment="1">
      <alignment horizontal="center"/>
    </xf>
    <xf numFmtId="0" fontId="14" fillId="10" borderId="3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quotePrefix="1"/>
    <xf numFmtId="44" fontId="0" fillId="0" borderId="32" xfId="1" applyFont="1" applyFill="1" applyBorder="1" applyAlignment="1"/>
    <xf numFmtId="44" fontId="0" fillId="0" borderId="30" xfId="1" applyFont="1" applyFill="1" applyBorder="1" applyAlignment="1">
      <alignment horizontal="center"/>
    </xf>
    <xf numFmtId="0" fontId="15" fillId="10" borderId="31" xfId="0" applyFont="1" applyFill="1" applyBorder="1" applyAlignment="1">
      <alignment horizontal="center" wrapText="1"/>
    </xf>
    <xf numFmtId="0" fontId="16" fillId="10" borderId="29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44" fontId="0" fillId="3" borderId="19" xfId="1" applyFont="1" applyFill="1" applyBorder="1" applyAlignment="1">
      <alignment horizontal="center" vertical="center"/>
    </xf>
    <xf numFmtId="44" fontId="0" fillId="3" borderId="2" xfId="1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3" fillId="12" borderId="7" xfId="0" applyFont="1" applyFill="1" applyBorder="1" applyAlignment="1">
      <alignment horizontal="center" vertical="center"/>
    </xf>
    <xf numFmtId="0" fontId="13" fillId="12" borderId="4" xfId="0" applyFont="1" applyFill="1" applyBorder="1" applyAlignment="1">
      <alignment horizontal="center" vertical="center"/>
    </xf>
    <xf numFmtId="0" fontId="13" fillId="12" borderId="6" xfId="0" applyFont="1" applyFill="1" applyBorder="1" applyAlignment="1">
      <alignment horizontal="center" vertical="center"/>
    </xf>
    <xf numFmtId="0" fontId="13" fillId="12" borderId="11" xfId="0" applyFont="1" applyFill="1" applyBorder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0" fontId="13" fillId="12" borderId="10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</cellXfs>
  <cellStyles count="5">
    <cellStyle name="Currency" xfId="1" builtinId="4"/>
    <cellStyle name="Hyperlink" xfId="4" builtinId="8"/>
    <cellStyle name="Normal" xfId="0" builtinId="0"/>
    <cellStyle name="Normal 2" xfId="2" xr:uid="{932A94C8-18F2-4AE4-83AE-E2D0041F4627}"/>
    <cellStyle name="Percent" xfId="3" builtinId="5"/>
  </cellStyles>
  <dxfs count="5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2" formatCode="&quot;$&quot;#,##0.00_);[Red]\(&quot;$&quot;#,##0.00\)"/>
      <alignment horizontal="center" vertical="bottom" textRotation="0" wrapText="0" indent="0" justifyLastLine="0" shrinkToFit="0" readingOrder="0"/>
    </dxf>
    <dxf>
      <numFmt numFmtId="12" formatCode="&quot;$&quot;#,##0.00_);[Red]\(&quot;$&quot;#,##0.00\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ciej%20Ziomber\Desktop\Book.xlsx" TargetMode="External"/><Relationship Id="rId1" Type="http://schemas.openxmlformats.org/officeDocument/2006/relationships/externalLinkPath" Target="file:///C:\Users\Maciej%20Ziomber\Desktop\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expenses"/>
      <sheetName val="Expenses categories"/>
      <sheetName val="Expenses summary"/>
      <sheetName val="Book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D96B9C6-3DC0-4781-8F06-DB1BC504A362}" name="Table49" displayName="Table49" ref="N4:W10" totalsRowShown="0" headerRowDxfId="55" headerRowBorderDxfId="54" tableBorderDxfId="53" totalsRowBorderDxfId="52">
  <autoFilter ref="N4:W10" xr:uid="{C2683A28-3012-4B33-8DBA-0425E6771A77}"/>
  <tableColumns count="10">
    <tableColumn id="1" xr3:uid="{8809EF58-33E2-41BA-A460-99439733AD34}" name="Item" dataDxfId="51"/>
    <tableColumn id="2" xr3:uid="{15F91A47-2047-4D6C-B604-432A110B7EE8}" name="Vendor" dataDxfId="50"/>
    <tableColumn id="3" xr3:uid="{46F3C4E1-8185-4C5B-86CD-5253100B1DCA}" name="Size" dataDxfId="49"/>
    <tableColumn id="4" xr3:uid="{F43E0CC8-505D-40C9-9B46-B19FD3C11A57}" name="Quantity Needed" dataDxfId="48"/>
    <tableColumn id="11" xr3:uid="{02F749BE-D0E0-4087-A8AE-A252D4E91675}" name="Still Needed?" dataDxfId="47"/>
    <tableColumn id="5" xr3:uid="{5DE92FCB-BD76-4220-B6B7-44937C8F3573}" name="Need Order (Y/N)" dataDxfId="46"/>
    <tableColumn id="6" xr3:uid="{2610385A-34DB-4FA5-A6AB-ADC171C53C9C}" name="Part Status" dataDxfId="45"/>
    <tableColumn id="7" xr3:uid="{3E206226-56B5-4B1C-AC38-85F40D837938}" name="Price " dataDxfId="44"/>
    <tableColumn id="8" xr3:uid="{9D740BCE-76DE-4458-937C-AC5083D6A275}" name="Total Price" dataDxfId="43"/>
    <tableColumn id="9" xr3:uid="{9F31F546-3DE1-4DA0-BE05-E911546FC4EA}" name="Link" dataDxfId="4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0EFEFA-40AC-46EE-9D1A-7E545BA3BB77}" name="Table1" displayName="Table1" ref="B4:J16" totalsRowShown="0" dataDxfId="41">
  <autoFilter ref="B4:J16" xr:uid="{E80EFEFA-40AC-46EE-9D1A-7E545BA3BB77}"/>
  <tableColumns count="9">
    <tableColumn id="1" xr3:uid="{8A5EC904-3AF4-4790-9123-AE1E1B061A5E}" name="Item" dataDxfId="40"/>
    <tableColumn id="2" xr3:uid="{19AEAB0D-97B3-4E1E-87AD-DB95DB908DCA}" name="Vendor" dataDxfId="39"/>
    <tableColumn id="3" xr3:uid="{495DF71D-BDBF-48C0-AE4E-B2752042E074}" name="Size" dataDxfId="38"/>
    <tableColumn id="4" xr3:uid="{423AF59D-3197-4038-9AF3-8579959C9B2B}" name="Quantity Needed" dataDxfId="37"/>
    <tableColumn id="5" xr3:uid="{63A21731-7D7C-45FE-9C52-6AB855150667}" name="Need Order (Y/N)" dataDxfId="36"/>
    <tableColumn id="6" xr3:uid="{9520C27F-4183-470D-B76E-C6781623A0C6}" name="Part Status" dataDxfId="35"/>
    <tableColumn id="7" xr3:uid="{4A0C29CF-1CE2-4652-A73B-97597C59184C}" name="Price" dataDxfId="34"/>
    <tableColumn id="8" xr3:uid="{DF335419-3C1A-4B45-8E94-9759C1020FF0}" name="Total Price" dataDxfId="33">
      <calculatedColumnFormula>H5*E5</calculatedColumnFormula>
    </tableColumn>
    <tableColumn id="9" xr3:uid="{6FB4EEF5-5468-49B9-AFAB-B07F796260F6}" name="Link" dataDxfId="3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A20388-039E-4D50-8B72-6B76F8D76210}" name="Table2" displayName="Table2" ref="AG4:AP14" totalsRowShown="0" headerRowDxfId="31" dataDxfId="30">
  <autoFilter ref="AG4:AP14" xr:uid="{16A20388-039E-4D50-8B72-6B76F8D76210}"/>
  <tableColumns count="10">
    <tableColumn id="1" xr3:uid="{B5BEBE93-9F91-4BE9-AC29-DAFBA6000E04}" name="Item" dataDxfId="29"/>
    <tableColumn id="2" xr3:uid="{8F9EE519-3BCB-434E-A869-040F2446B109}" name="Vendor" dataDxfId="28"/>
    <tableColumn id="3" xr3:uid="{C6BC8C3C-B882-4C2F-A36F-A794DAA68451}" name="Size" dataDxfId="27"/>
    <tableColumn id="4" xr3:uid="{F6E0C02A-0A4A-4F9A-81D4-F1ADA1C8BC51}" name="Quantity Needed" dataDxfId="26"/>
    <tableColumn id="5" xr3:uid="{2165295C-72CF-42C8-A7CD-5873968BD50C}" name="Need Order (Y/N)" dataDxfId="25"/>
    <tableColumn id="6" xr3:uid="{68141DC1-6E2C-4CA9-8AAE-F7C480AC5C5F}" name="Part Status" dataDxfId="24"/>
    <tableColumn id="7" xr3:uid="{05E88466-9A92-4925-AFBE-D3EEC6C9EE90}" name="Price " dataDxfId="23" dataCellStyle="Currency"/>
    <tableColumn id="8" xr3:uid="{F1EB723B-0FF7-4038-A480-EC024D11E740}" name="Total Price" dataDxfId="22">
      <calculatedColumnFormula>AM5*AJ5</calculatedColumnFormula>
    </tableColumn>
    <tableColumn id="9" xr3:uid="{C0FF2F8B-A3D6-42BC-AD14-339B91076364}" name="Notes" dataDxfId="21"/>
    <tableColumn id="10" xr3:uid="{FA62EC4E-6A21-453D-A0D8-104126705D1E}" name="Link" dataDxfId="2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2DDEDCC-B317-4CF4-B78A-213794D4F65C}" name="Table3" displayName="Table3" ref="W15:AE26" totalsRowShown="0" headerRowDxfId="19">
  <autoFilter ref="W15:AE26" xr:uid="{92DDEDCC-B317-4CF4-B78A-213794D4F65C}"/>
  <tableColumns count="9">
    <tableColumn id="1" xr3:uid="{38D592D9-B798-408D-84EC-F38BD350F7AB}" name="Item" dataDxfId="18"/>
    <tableColumn id="2" xr3:uid="{DC3CAE9E-1170-4CCE-9273-BB48EB4443D7}" name="Vendor" dataDxfId="17"/>
    <tableColumn id="3" xr3:uid="{382690A9-FB84-461A-B6ED-F35ADF020731}" name="Size" dataDxfId="16"/>
    <tableColumn id="4" xr3:uid="{C901FC5E-33DE-4EDE-9BEA-42793B4E96F2}" name="Quantity Needed" dataDxfId="15"/>
    <tableColumn id="5" xr3:uid="{A46B98A9-201C-468C-B933-DDE4F8A3478E}" name="Need Order (Y/N)" dataDxfId="14"/>
    <tableColumn id="6" xr3:uid="{3C698CBF-43AB-4B34-8ACC-A5995E12DB2A}" name="Part Status" dataDxfId="13"/>
    <tableColumn id="7" xr3:uid="{F7001D03-3E72-4812-B4D2-EF07C821503D}" name="Price " dataDxfId="12" dataCellStyle="Currency"/>
    <tableColumn id="8" xr3:uid="{7496A1A6-AFCC-4AAA-BA9C-EBBFDC419806}" name="Total Price" dataDxfId="11" dataCellStyle="Currency"/>
    <tableColumn id="9" xr3:uid="{E3E452A6-3087-40A7-A83A-085C4D023324}" name="Link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2683A28-3012-4B33-8DBA-0425E6771A77}" name="Table4" displayName="Table4" ref="M4:U9" totalsRowShown="0" headerRowDxfId="10" tableBorderDxfId="9">
  <autoFilter ref="M4:U9" xr:uid="{C2683A28-3012-4B33-8DBA-0425E6771A77}"/>
  <tableColumns count="9">
    <tableColumn id="1" xr3:uid="{53C1FA0D-9BBF-4120-B695-D7CB70231536}" name="Item" dataDxfId="8"/>
    <tableColumn id="2" xr3:uid="{C3CA0D4B-20AD-44E3-B221-6EB50B4732BC}" name="Vendor" dataDxfId="7"/>
    <tableColumn id="3" xr3:uid="{4115F2CA-3270-40BA-AA52-90C742283B05}" name="Size" dataDxfId="6"/>
    <tableColumn id="4" xr3:uid="{92E11C2D-690A-48CB-ADE0-F3B3F1F6E730}" name="Quantity Needed" dataDxfId="5"/>
    <tableColumn id="5" xr3:uid="{71916739-3D4A-46C3-B0A8-7AFE5DCD2F92}" name="Need Order (Y/N)" dataDxfId="4"/>
    <tableColumn id="6" xr3:uid="{3121F212-94F2-4BA9-B2EE-E510830F3576}" name="Part Status" dataDxfId="3"/>
    <tableColumn id="7" xr3:uid="{64C10EAD-5389-46BB-B711-7E08A5FB1A64}" name="Price " dataDxfId="2"/>
    <tableColumn id="8" xr3:uid="{71D620E6-F754-4164-A8E1-F3FFAD0485C9}" name="Total Price" dataDxfId="1"/>
    <tableColumn id="9" xr3:uid="{5042C2A6-8785-4ECD-A149-BD470CE6C97C}" name="Link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medepot.com/p/Everbilt-5-8-in-Barb-x-1-2-in-MIP-Brass-Adapter-Fitting-800169/300096284" TargetMode="External"/><Relationship Id="rId13" Type="http://schemas.openxmlformats.org/officeDocument/2006/relationships/hyperlink" Target="https://www.amazon.com/QuQuyi-Copper-Seamless-Round-Tubing/dp/B09QHXX3SJ/ref=sr_1_2_sspa?dib=eyJ2IjoiMSJ9.zYqk4OBX3pa_CRhDBTqyMus594Wd5qvqV9Ce2gzN6FgIoichJsp_yff4VGfiNjghFZLaGOUDh6bqXG98f-lPVb7vgn3bgQnfktEhm3qsb9UOqW668A7v2LOqbALE7Ep7ccEhGbxd_TC9twOFWkOvpotnWPBrBRhSJnlENtZg7W_nJPZ6Ce" TargetMode="External"/><Relationship Id="rId3" Type="http://schemas.openxmlformats.org/officeDocument/2006/relationships/hyperlink" Target="https://www.homedepot.com/pep/IPEX-1-in-x-24-in-Rigid-PVC-Schedule-40-Pipe-22412/202300506?source=shoppingads&amp;locale=en-US&amp;pla&amp;mtc=SHOPPING-BF-APT-GGL-Multi-Multi-NA-NA-NA-PMAX-NA-PTM-NA-NA-NBR-NA-PRO-NEW-NCA&amp;cm_mmc=SHOPPING-BF-APT-GGL-Multi-Multi-NA-NA-NA-PMAX-NA-PTM-NA-NA-NBR-NA-PRO-NEW-NCA-21747777733--&amp;gad_source=1&amp;gclid=CjwKCAiA9IC6BhA3EiwAsbltODaAv-eENGmmfYzF1IMIkHrFcazeDPqiWeqRpg0nNRtewOEHiRyggxoCd5AQAvD_BwE&amp;gclsrc=aw.ds" TargetMode="External"/><Relationship Id="rId7" Type="http://schemas.openxmlformats.org/officeDocument/2006/relationships/hyperlink" Target="https://www.homedepot.com/p/Everbilt-1-in-x-6-ft-Foam-Semi-Slit-Pipe-Insulation-K7PXE048118HD1/327682622" TargetMode="External"/><Relationship Id="rId12" Type="http://schemas.openxmlformats.org/officeDocument/2006/relationships/hyperlink" Target="https://www.amazon.com/Fcicarn-Compact-Freezer-Adjustable-Temperature/dp/B0CKMS75Z4/ref=sr_1_4?sr=8-4" TargetMode="External"/><Relationship Id="rId2" Type="http://schemas.openxmlformats.org/officeDocument/2006/relationships/hyperlink" Target="https://www.amazon.com/dp/B0BRJFG4B8/ref=sspa_dk_offsite_brave_1?aaxitk=3628aa322f3d062f88290cf28299d972&amp;tqtok" TargetMode="External"/><Relationship Id="rId1" Type="http://schemas.openxmlformats.org/officeDocument/2006/relationships/hyperlink" Target="https://www.amazon.com/dp/B0BRJD1HJL/ref=sspa_dk_offsite_brave_1?aaxitk=3628aa322f3d062f88290cf28299d972&amp;tqtoken=" TargetMode="External"/><Relationship Id="rId6" Type="http://schemas.openxmlformats.org/officeDocument/2006/relationships/hyperlink" Target="https://www.amazon.com/Hot-Tub-Classic-parts-VIT231457/dp/B07KDKMY43" TargetMode="External"/><Relationship Id="rId11" Type="http://schemas.openxmlformats.org/officeDocument/2006/relationships/hyperlink" Target="https://www.amazon.com/s?k=C24216489&amp;i=tools" TargetMode="External"/><Relationship Id="rId5" Type="http://schemas.openxmlformats.org/officeDocument/2006/relationships/hyperlink" Target="https://www.homedepot.com/p/Charlotte-Pipe-1-in-x-3-4-in-PVC-Schedule-40-Reducer-Bushing-PVC-02112-2000HD/20385093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homedepot.com/p/Everbilt-1-4-in-O-D-x-7-64-in-I-D-x-10-ft-Vinyl-Micro-Fuel-Line-HKP004-017/303132508" TargetMode="External"/><Relationship Id="rId4" Type="http://schemas.openxmlformats.org/officeDocument/2006/relationships/hyperlink" Target="https://www.homedepot.com/p/Charlotte-Pipe-3-4-in-x-1-2-in-PVC-Schedule-40-Reducer-Bushing-PVC-02112-1600HD/203850956" TargetMode="External"/><Relationship Id="rId9" Type="http://schemas.openxmlformats.org/officeDocument/2006/relationships/hyperlink" Target="https://www.homedepot.com/p/Everbilt-1-4-in-O-D-x-1-8-in-I-D-x-10-ft-Vinyl-Micro-Fuel-Line-HKP004-015/303132524" TargetMode="External"/><Relationship Id="rId14" Type="http://schemas.openxmlformats.org/officeDocument/2006/relationships/hyperlink" Target="https://www.zoro.com/nibco-18-nom-c-copper-cap-617-18/i/G5147807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hyperlink" Target="https://www.homedepot.com/p/Kalamera-3-5-Cu-ft-compact-deep-freezer-freestanding-for-home-apart-with-lowest-4-KCF-100/315958296" TargetMode="External"/><Relationship Id="rId7" Type="http://schemas.openxmlformats.org/officeDocument/2006/relationships/table" Target="../tables/table4.xml"/><Relationship Id="rId2" Type="http://schemas.openxmlformats.org/officeDocument/2006/relationships/hyperlink" Target="https://www.homedepot.com/p/Cerro-1-2-in-x-10-ft-Copper-Type-M-Hard-Temper-Straight-Pipe-1-2-M-10/100354198" TargetMode="External"/><Relationship Id="rId1" Type="http://schemas.openxmlformats.org/officeDocument/2006/relationships/hyperlink" Target="https://www.homedepot.com/p/SAKRETE-50-lb-Floor-Mud-Mortar-65467002/203423635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hyperlink" Target="https://www.homedepot.com/p/Apollo-1-in-x-10-ft-White-PEX-A-Expansion-Pipe-EPPW101/3098301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77DE6-562D-4906-80F0-09AFE463E60D}">
  <dimension ref="C1:M91"/>
  <sheetViews>
    <sheetView tabSelected="1" topLeftCell="D1" zoomScale="71" zoomScaleNormal="85" workbookViewId="0">
      <selection activeCell="J16" sqref="J16"/>
    </sheetView>
  </sheetViews>
  <sheetFormatPr defaultRowHeight="14.4"/>
  <cols>
    <col min="2" max="2" width="7.88671875" bestFit="1" customWidth="1"/>
    <col min="3" max="3" width="18.88671875" customWidth="1"/>
    <col min="4" max="4" width="25.109375" bestFit="1" customWidth="1"/>
    <col min="5" max="5" width="21.5546875" bestFit="1" customWidth="1"/>
    <col min="6" max="6" width="32.109375" customWidth="1"/>
    <col min="7" max="7" width="24.33203125" customWidth="1"/>
    <col min="9" max="9" width="10.109375" bestFit="1" customWidth="1"/>
    <col min="10" max="10" width="15.5546875" bestFit="1" customWidth="1"/>
    <col min="11" max="11" width="15.5546875" customWidth="1"/>
    <col min="12" max="12" width="15.88671875" bestFit="1" customWidth="1"/>
    <col min="13" max="13" width="18.44140625" customWidth="1"/>
  </cols>
  <sheetData>
    <row r="1" spans="3:13" ht="15" thickBot="1"/>
    <row r="2" spans="3:13" ht="14.4" customHeight="1">
      <c r="C2" s="6" t="s">
        <v>0</v>
      </c>
      <c r="D2" s="3" t="s">
        <v>1</v>
      </c>
      <c r="E2" s="12" t="s">
        <v>2</v>
      </c>
      <c r="F2" s="12">
        <f>SUM(H9:H1048576)</f>
        <v>155</v>
      </c>
      <c r="G2" s="108" t="s">
        <v>3</v>
      </c>
      <c r="H2" s="108"/>
      <c r="I2" s="108"/>
      <c r="J2" s="108"/>
      <c r="K2" s="108"/>
      <c r="L2" s="109"/>
    </row>
    <row r="3" spans="3:13" ht="14.4" customHeight="1">
      <c r="C3" s="7" t="s">
        <v>4</v>
      </c>
      <c r="D3" s="3">
        <v>1</v>
      </c>
      <c r="E3" s="12" t="s">
        <v>5</v>
      </c>
      <c r="F3" s="12">
        <f>SUM(K9:K89)</f>
        <v>160</v>
      </c>
      <c r="G3" s="110"/>
      <c r="H3" s="110"/>
      <c r="I3" s="110"/>
      <c r="J3" s="110"/>
      <c r="K3" s="110"/>
      <c r="L3" s="111"/>
    </row>
    <row r="4" spans="3:13" ht="14.4" customHeight="1">
      <c r="C4" s="114" t="s">
        <v>6</v>
      </c>
      <c r="D4" s="118" t="s">
        <v>7</v>
      </c>
      <c r="E4" s="12" t="s">
        <v>8</v>
      </c>
      <c r="F4" s="12">
        <f>SUM(H60+H56+H63+H54+H80)</f>
        <v>15</v>
      </c>
      <c r="G4" s="110"/>
      <c r="H4" s="110"/>
      <c r="I4" s="110"/>
      <c r="J4" s="110"/>
      <c r="K4" s="110"/>
      <c r="L4" s="111"/>
    </row>
    <row r="5" spans="3:13" ht="14.4" customHeight="1">
      <c r="C5" s="114"/>
      <c r="D5" s="119"/>
      <c r="E5" s="12" t="s">
        <v>9</v>
      </c>
      <c r="F5" s="12">
        <f>SUM(L9:L80)</f>
        <v>136</v>
      </c>
      <c r="G5" s="110"/>
      <c r="H5" s="110"/>
      <c r="I5" s="110"/>
      <c r="J5" s="110"/>
      <c r="K5" s="110"/>
      <c r="L5" s="111"/>
    </row>
    <row r="6" spans="3:13" ht="14.4" customHeight="1">
      <c r="C6" s="114" t="s">
        <v>10</v>
      </c>
      <c r="D6" s="116">
        <f>SUM(J9:J78)</f>
        <v>1830.6300000000003</v>
      </c>
      <c r="E6" s="62" t="s">
        <v>11</v>
      </c>
      <c r="F6" s="63">
        <f>F5/F2</f>
        <v>0.8774193548387097</v>
      </c>
      <c r="G6" s="110"/>
      <c r="H6" s="110"/>
      <c r="I6" s="110"/>
      <c r="J6" s="110"/>
      <c r="K6" s="110"/>
      <c r="L6" s="111"/>
    </row>
    <row r="7" spans="3:13" ht="14.4" customHeight="1" thickBot="1">
      <c r="C7" s="115"/>
      <c r="D7" s="117"/>
      <c r="E7" s="62" t="s">
        <v>12</v>
      </c>
      <c r="F7" s="64">
        <f>(F3/F2)</f>
        <v>1.032258064516129</v>
      </c>
      <c r="G7" s="112"/>
      <c r="H7" s="112"/>
      <c r="I7" s="112"/>
      <c r="J7" s="112"/>
      <c r="K7" s="112"/>
      <c r="L7" s="113"/>
    </row>
    <row r="8" spans="3:13"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18</v>
      </c>
      <c r="I8" s="4" t="s">
        <v>19</v>
      </c>
      <c r="J8" s="5" t="s">
        <v>10</v>
      </c>
      <c r="K8" s="5" t="s">
        <v>20</v>
      </c>
      <c r="L8" s="4" t="s">
        <v>21</v>
      </c>
      <c r="M8" s="14" t="s">
        <v>22</v>
      </c>
    </row>
    <row r="9" spans="3:13">
      <c r="C9" s="1">
        <v>1</v>
      </c>
      <c r="D9" s="54" t="s">
        <v>23</v>
      </c>
      <c r="E9" s="1" t="s">
        <v>24</v>
      </c>
      <c r="F9" s="1" t="s">
        <v>25</v>
      </c>
      <c r="G9" s="8" t="s">
        <v>26</v>
      </c>
      <c r="H9" s="1">
        <v>1</v>
      </c>
      <c r="I9" s="2">
        <v>104.64</v>
      </c>
      <c r="J9" s="55">
        <f>I9*H9</f>
        <v>104.64</v>
      </c>
      <c r="K9" s="56">
        <v>1</v>
      </c>
      <c r="L9" s="56">
        <v>1</v>
      </c>
      <c r="M9" t="s">
        <v>27</v>
      </c>
    </row>
    <row r="10" spans="3:13">
      <c r="C10" s="1">
        <v>2</v>
      </c>
      <c r="D10" s="54">
        <v>442909</v>
      </c>
      <c r="E10" s="1" t="s">
        <v>24</v>
      </c>
      <c r="F10" s="1" t="s">
        <v>28</v>
      </c>
      <c r="G10" s="8" t="s">
        <v>29</v>
      </c>
      <c r="H10" s="1">
        <v>1</v>
      </c>
      <c r="I10" s="2">
        <v>58.36</v>
      </c>
      <c r="J10" s="55">
        <f t="shared" ref="J10:J53" si="0">I10*H10</f>
        <v>58.36</v>
      </c>
      <c r="K10" s="56">
        <v>1</v>
      </c>
      <c r="L10" s="56">
        <v>1</v>
      </c>
      <c r="M10" t="s">
        <v>30</v>
      </c>
    </row>
    <row r="11" spans="3:13">
      <c r="C11" s="1">
        <v>3</v>
      </c>
      <c r="D11" s="54">
        <v>324257997</v>
      </c>
      <c r="E11" s="1" t="s">
        <v>31</v>
      </c>
      <c r="F11" s="1" t="s">
        <v>32</v>
      </c>
      <c r="G11" s="8" t="s">
        <v>33</v>
      </c>
      <c r="H11" s="1">
        <v>2</v>
      </c>
      <c r="I11" s="2">
        <v>61.1</v>
      </c>
      <c r="J11" s="55">
        <f t="shared" si="0"/>
        <v>122.2</v>
      </c>
      <c r="K11" s="56">
        <v>1</v>
      </c>
      <c r="L11" s="56">
        <v>1</v>
      </c>
      <c r="M11" t="s">
        <v>34</v>
      </c>
    </row>
    <row r="12" spans="3:13">
      <c r="C12" s="1">
        <v>4</v>
      </c>
      <c r="D12" s="54">
        <v>321314142</v>
      </c>
      <c r="E12" s="1" t="s">
        <v>31</v>
      </c>
      <c r="F12" s="1" t="s">
        <v>35</v>
      </c>
      <c r="G12" s="8" t="s">
        <v>36</v>
      </c>
      <c r="H12" s="1">
        <v>1</v>
      </c>
      <c r="I12" s="2">
        <v>15.05</v>
      </c>
      <c r="J12" s="55">
        <f t="shared" si="0"/>
        <v>15.05</v>
      </c>
      <c r="K12" s="56">
        <v>1</v>
      </c>
      <c r="L12" s="56">
        <v>1</v>
      </c>
      <c r="M12" s="22" t="s">
        <v>37</v>
      </c>
    </row>
    <row r="13" spans="3:13">
      <c r="C13" s="1">
        <v>5</v>
      </c>
      <c r="D13" s="54" t="s">
        <v>38</v>
      </c>
      <c r="E13" s="1" t="s">
        <v>39</v>
      </c>
      <c r="F13" s="1" t="s">
        <v>40</v>
      </c>
      <c r="G13" s="8" t="s">
        <v>41</v>
      </c>
      <c r="H13" s="1">
        <v>16</v>
      </c>
      <c r="I13" s="2">
        <v>2.82</v>
      </c>
      <c r="J13" s="55">
        <f t="shared" si="0"/>
        <v>45.12</v>
      </c>
      <c r="K13" s="56">
        <v>16</v>
      </c>
      <c r="L13" s="56">
        <v>16</v>
      </c>
      <c r="M13" s="22" t="s">
        <v>42</v>
      </c>
    </row>
    <row r="14" spans="3:13">
      <c r="C14" s="1">
        <v>6</v>
      </c>
      <c r="D14" s="54">
        <v>313834600</v>
      </c>
      <c r="E14" s="1" t="s">
        <v>39</v>
      </c>
      <c r="F14" s="1" t="s">
        <v>43</v>
      </c>
      <c r="G14" s="8" t="s">
        <v>44</v>
      </c>
      <c r="H14" s="1">
        <v>2</v>
      </c>
      <c r="I14" s="2">
        <v>20.9</v>
      </c>
      <c r="J14" s="55">
        <f t="shared" si="0"/>
        <v>41.8</v>
      </c>
      <c r="K14" s="56">
        <v>2</v>
      </c>
      <c r="L14" s="56">
        <v>2</v>
      </c>
      <c r="M14" t="s">
        <v>45</v>
      </c>
    </row>
    <row r="15" spans="3:13">
      <c r="C15" s="1">
        <v>7</v>
      </c>
      <c r="D15" s="54">
        <v>38753391007</v>
      </c>
      <c r="E15" s="1" t="s">
        <v>31</v>
      </c>
      <c r="F15" s="1" t="s">
        <v>46</v>
      </c>
      <c r="G15" s="8" t="s">
        <v>47</v>
      </c>
      <c r="H15" s="1">
        <v>4</v>
      </c>
      <c r="I15" s="11">
        <v>0.63</v>
      </c>
      <c r="J15" s="55">
        <f t="shared" si="0"/>
        <v>2.52</v>
      </c>
      <c r="K15" s="56">
        <v>4</v>
      </c>
      <c r="L15" s="56">
        <v>4</v>
      </c>
      <c r="M15" t="s">
        <v>48</v>
      </c>
    </row>
    <row r="16" spans="3:13">
      <c r="C16" s="1">
        <v>8</v>
      </c>
      <c r="D16" s="54">
        <v>38753391007</v>
      </c>
      <c r="E16" s="1" t="s">
        <v>31</v>
      </c>
      <c r="F16" s="1" t="s">
        <v>49</v>
      </c>
      <c r="G16" s="8" t="s">
        <v>47</v>
      </c>
      <c r="H16" s="1">
        <v>2</v>
      </c>
      <c r="I16" s="2">
        <v>6.68</v>
      </c>
      <c r="J16" s="55">
        <f t="shared" si="0"/>
        <v>13.36</v>
      </c>
      <c r="K16" s="56">
        <v>2</v>
      </c>
      <c r="L16" s="56">
        <v>2</v>
      </c>
      <c r="M16" t="s">
        <v>50</v>
      </c>
    </row>
    <row r="17" spans="3:13">
      <c r="C17" s="1">
        <v>9</v>
      </c>
      <c r="D17" s="54">
        <v>670750951794</v>
      </c>
      <c r="E17" s="1" t="s">
        <v>31</v>
      </c>
      <c r="F17" s="1" t="s">
        <v>51</v>
      </c>
      <c r="G17" s="8" t="s">
        <v>52</v>
      </c>
      <c r="H17" s="1">
        <v>1</v>
      </c>
      <c r="I17" s="2">
        <v>8.3800000000000008</v>
      </c>
      <c r="J17" s="55">
        <f t="shared" si="0"/>
        <v>8.3800000000000008</v>
      </c>
      <c r="K17" s="56">
        <v>1</v>
      </c>
      <c r="L17" s="56">
        <v>1</v>
      </c>
      <c r="M17" t="s">
        <v>53</v>
      </c>
    </row>
    <row r="18" spans="3:13">
      <c r="C18" s="1">
        <v>10</v>
      </c>
      <c r="D18" s="54">
        <v>811000011152</v>
      </c>
      <c r="E18" s="1" t="s">
        <v>31</v>
      </c>
      <c r="F18" s="1" t="s">
        <v>54</v>
      </c>
      <c r="G18" s="8" t="s">
        <v>55</v>
      </c>
      <c r="H18" s="1">
        <v>1</v>
      </c>
      <c r="I18" s="2">
        <v>6.51</v>
      </c>
      <c r="J18" s="55">
        <f t="shared" si="0"/>
        <v>6.51</v>
      </c>
      <c r="K18" s="56">
        <v>1</v>
      </c>
      <c r="L18" s="56">
        <v>1</v>
      </c>
      <c r="M18" t="s">
        <v>56</v>
      </c>
    </row>
    <row r="19" spans="3:13">
      <c r="C19" s="1">
        <v>11</v>
      </c>
      <c r="D19" s="54">
        <v>309282462</v>
      </c>
      <c r="E19" s="1" t="s">
        <v>31</v>
      </c>
      <c r="F19" s="1" t="s">
        <v>57</v>
      </c>
      <c r="G19" s="8" t="s">
        <v>58</v>
      </c>
      <c r="H19" s="1">
        <v>1</v>
      </c>
      <c r="I19" s="2">
        <v>45.77</v>
      </c>
      <c r="J19" s="55">
        <f t="shared" si="0"/>
        <v>45.77</v>
      </c>
      <c r="K19" s="56">
        <v>1</v>
      </c>
      <c r="L19" s="56">
        <v>1</v>
      </c>
      <c r="M19" t="s">
        <v>59</v>
      </c>
    </row>
    <row r="20" spans="3:13">
      <c r="C20" s="1">
        <v>12</v>
      </c>
      <c r="D20" s="54">
        <v>685768276371</v>
      </c>
      <c r="E20" s="1" t="s">
        <v>31</v>
      </c>
      <c r="F20" s="1" t="s">
        <v>60</v>
      </c>
      <c r="G20" s="8" t="s">
        <v>61</v>
      </c>
      <c r="H20" s="1">
        <v>1</v>
      </c>
      <c r="I20" s="2">
        <v>7.23</v>
      </c>
      <c r="J20" s="55">
        <f t="shared" si="0"/>
        <v>7.23</v>
      </c>
      <c r="K20" s="56">
        <v>1</v>
      </c>
      <c r="L20" s="56">
        <v>1</v>
      </c>
      <c r="M20" t="s">
        <v>62</v>
      </c>
    </row>
    <row r="21" spans="3:13">
      <c r="C21" s="1">
        <v>13</v>
      </c>
      <c r="D21" s="54">
        <v>850003465029</v>
      </c>
      <c r="E21" s="1" t="s">
        <v>31</v>
      </c>
      <c r="F21" s="1" t="s">
        <v>63</v>
      </c>
      <c r="G21" s="8" t="s">
        <v>64</v>
      </c>
      <c r="H21" s="1">
        <v>1</v>
      </c>
      <c r="I21" s="2">
        <v>15.45</v>
      </c>
      <c r="J21" s="55">
        <f t="shared" si="0"/>
        <v>15.45</v>
      </c>
      <c r="K21" s="56">
        <v>1</v>
      </c>
      <c r="L21" s="56">
        <v>1</v>
      </c>
      <c r="M21" t="s">
        <v>65</v>
      </c>
    </row>
    <row r="22" spans="3:13">
      <c r="C22" s="1">
        <v>14</v>
      </c>
      <c r="D22" s="54">
        <v>883652807254</v>
      </c>
      <c r="E22" s="1" t="s">
        <v>31</v>
      </c>
      <c r="F22" s="1" t="s">
        <v>66</v>
      </c>
      <c r="G22" s="8" t="s">
        <v>67</v>
      </c>
      <c r="H22" s="1">
        <v>1</v>
      </c>
      <c r="I22" s="2">
        <v>4.2699999999999996</v>
      </c>
      <c r="J22" s="55">
        <f t="shared" si="0"/>
        <v>4.2699999999999996</v>
      </c>
      <c r="K22" s="56">
        <v>1</v>
      </c>
      <c r="L22" s="56">
        <v>1</v>
      </c>
      <c r="M22" t="s">
        <v>68</v>
      </c>
    </row>
    <row r="23" spans="3:13">
      <c r="C23" s="1">
        <v>15</v>
      </c>
      <c r="D23" s="54">
        <v>43425501127</v>
      </c>
      <c r="E23" s="1" t="s">
        <v>31</v>
      </c>
      <c r="F23" s="1" t="s">
        <v>69</v>
      </c>
      <c r="G23" s="8" t="s">
        <v>70</v>
      </c>
      <c r="H23" s="1">
        <v>1</v>
      </c>
      <c r="I23" s="2">
        <v>7.78</v>
      </c>
      <c r="J23" s="55">
        <f t="shared" si="0"/>
        <v>7.78</v>
      </c>
      <c r="K23" s="56">
        <v>1</v>
      </c>
      <c r="L23" s="56">
        <v>1</v>
      </c>
      <c r="M23" t="s">
        <v>71</v>
      </c>
    </row>
    <row r="24" spans="3:13">
      <c r="C24" s="1">
        <v>16</v>
      </c>
      <c r="D24" s="54">
        <v>670750292736</v>
      </c>
      <c r="E24" s="1" t="s">
        <v>31</v>
      </c>
      <c r="F24" s="1" t="s">
        <v>72</v>
      </c>
      <c r="G24" s="8" t="s">
        <v>73</v>
      </c>
      <c r="H24" s="1">
        <v>1</v>
      </c>
      <c r="I24" s="2">
        <v>9.98</v>
      </c>
      <c r="J24" s="55">
        <f t="shared" si="0"/>
        <v>9.98</v>
      </c>
      <c r="K24" s="56">
        <v>1</v>
      </c>
      <c r="L24" s="56">
        <v>1</v>
      </c>
      <c r="M24" t="s">
        <v>71</v>
      </c>
    </row>
    <row r="25" spans="3:13">
      <c r="C25" s="1">
        <v>17</v>
      </c>
      <c r="D25" s="54">
        <v>38753391014</v>
      </c>
      <c r="E25" s="1" t="s">
        <v>31</v>
      </c>
      <c r="F25" s="1" t="s">
        <v>74</v>
      </c>
      <c r="G25" s="8" t="s">
        <v>75</v>
      </c>
      <c r="H25" s="1">
        <v>4</v>
      </c>
      <c r="I25" s="2">
        <v>0.59</v>
      </c>
      <c r="J25" s="55">
        <f t="shared" si="0"/>
        <v>2.36</v>
      </c>
      <c r="K25" s="56">
        <v>4</v>
      </c>
      <c r="L25" s="56">
        <v>4</v>
      </c>
      <c r="M25" t="s">
        <v>48</v>
      </c>
    </row>
    <row r="26" spans="3:13">
      <c r="C26" s="1">
        <v>18</v>
      </c>
      <c r="D26" s="54">
        <v>887480001891</v>
      </c>
      <c r="E26" s="1" t="s">
        <v>31</v>
      </c>
      <c r="F26" s="1" t="s">
        <v>76</v>
      </c>
      <c r="G26" s="8" t="s">
        <v>77</v>
      </c>
      <c r="H26" s="1">
        <v>1</v>
      </c>
      <c r="I26" s="2">
        <v>6.57</v>
      </c>
      <c r="J26" s="55">
        <f t="shared" si="0"/>
        <v>6.57</v>
      </c>
      <c r="K26" s="56">
        <v>1</v>
      </c>
      <c r="L26" s="56">
        <v>1</v>
      </c>
      <c r="M26" t="s">
        <v>78</v>
      </c>
    </row>
    <row r="27" spans="3:13">
      <c r="C27" s="1">
        <v>19</v>
      </c>
      <c r="D27" s="54">
        <v>887480022896</v>
      </c>
      <c r="E27" s="1" t="s">
        <v>31</v>
      </c>
      <c r="F27" s="1" t="s">
        <v>79</v>
      </c>
      <c r="G27" s="8" t="s">
        <v>80</v>
      </c>
      <c r="H27" s="1">
        <v>1</v>
      </c>
      <c r="I27" s="2">
        <v>5.57</v>
      </c>
      <c r="J27" s="55">
        <f t="shared" si="0"/>
        <v>5.57</v>
      </c>
      <c r="K27" s="56">
        <v>1</v>
      </c>
      <c r="L27" s="56">
        <v>1</v>
      </c>
      <c r="M27" t="s">
        <v>81</v>
      </c>
    </row>
    <row r="28" spans="3:13">
      <c r="C28" s="1">
        <v>20</v>
      </c>
      <c r="D28" s="54" t="s">
        <v>82</v>
      </c>
      <c r="E28" s="1" t="s">
        <v>83</v>
      </c>
      <c r="F28" s="1" t="s">
        <v>84</v>
      </c>
      <c r="G28" s="9" t="s">
        <v>85</v>
      </c>
      <c r="H28" s="1">
        <v>2</v>
      </c>
      <c r="I28" s="2">
        <v>13.09</v>
      </c>
      <c r="J28" s="55">
        <f t="shared" si="0"/>
        <v>26.18</v>
      </c>
      <c r="K28" s="56">
        <v>2</v>
      </c>
      <c r="L28" s="56">
        <v>2</v>
      </c>
      <c r="M28" s="22" t="s">
        <v>86</v>
      </c>
    </row>
    <row r="29" spans="3:13">
      <c r="C29" s="1">
        <v>21</v>
      </c>
      <c r="D29" s="54">
        <v>887480026399</v>
      </c>
      <c r="E29" s="1" t="s">
        <v>31</v>
      </c>
      <c r="F29" s="1" t="s">
        <v>79</v>
      </c>
      <c r="G29" s="8" t="s">
        <v>87</v>
      </c>
      <c r="H29" s="1">
        <v>1</v>
      </c>
      <c r="I29" s="2">
        <v>5.57</v>
      </c>
      <c r="J29" s="55">
        <f t="shared" si="0"/>
        <v>5.57</v>
      </c>
      <c r="K29" s="56">
        <v>1</v>
      </c>
      <c r="L29" s="56">
        <v>1</v>
      </c>
      <c r="M29" t="s">
        <v>88</v>
      </c>
    </row>
    <row r="30" spans="3:13">
      <c r="C30" s="1">
        <v>22</v>
      </c>
      <c r="D30" s="54">
        <v>887480019599</v>
      </c>
      <c r="E30" s="1" t="s">
        <v>31</v>
      </c>
      <c r="F30" s="1" t="s">
        <v>89</v>
      </c>
      <c r="G30" s="8" t="s">
        <v>90</v>
      </c>
      <c r="H30" s="1">
        <v>2</v>
      </c>
      <c r="I30" s="2">
        <v>9.57</v>
      </c>
      <c r="J30" s="55">
        <f t="shared" si="0"/>
        <v>19.14</v>
      </c>
      <c r="K30" s="56">
        <v>2</v>
      </c>
      <c r="L30" s="56">
        <v>2</v>
      </c>
      <c r="M30" t="s">
        <v>91</v>
      </c>
    </row>
    <row r="31" spans="3:13">
      <c r="C31" s="1">
        <v>23</v>
      </c>
      <c r="D31" s="54">
        <v>78864178500</v>
      </c>
      <c r="E31" s="1" t="s">
        <v>31</v>
      </c>
      <c r="F31" s="1" t="s">
        <v>92</v>
      </c>
      <c r="G31" s="8" t="s">
        <v>93</v>
      </c>
      <c r="H31" s="1">
        <v>1</v>
      </c>
      <c r="I31" s="2">
        <v>0.98</v>
      </c>
      <c r="J31" s="55">
        <f t="shared" si="0"/>
        <v>0.98</v>
      </c>
      <c r="K31" s="56">
        <v>1</v>
      </c>
      <c r="L31" s="56">
        <v>1</v>
      </c>
      <c r="M31" t="s">
        <v>94</v>
      </c>
    </row>
    <row r="32" spans="3:13">
      <c r="C32" s="1">
        <v>24</v>
      </c>
      <c r="D32" s="54">
        <v>18578000490</v>
      </c>
      <c r="E32" s="1" t="s">
        <v>31</v>
      </c>
      <c r="F32" s="1" t="s">
        <v>95</v>
      </c>
      <c r="G32" s="8" t="s">
        <v>96</v>
      </c>
      <c r="H32" s="1">
        <v>1</v>
      </c>
      <c r="I32" s="2">
        <v>4.3600000000000003</v>
      </c>
      <c r="J32" s="55">
        <f t="shared" si="0"/>
        <v>4.3600000000000003</v>
      </c>
      <c r="K32" s="56">
        <v>1</v>
      </c>
      <c r="L32" s="56">
        <v>1</v>
      </c>
      <c r="M32" t="s">
        <v>97</v>
      </c>
    </row>
    <row r="33" spans="3:13">
      <c r="C33" s="1">
        <v>25</v>
      </c>
      <c r="D33" s="54">
        <v>39923359667</v>
      </c>
      <c r="E33" s="1" t="s">
        <v>31</v>
      </c>
      <c r="F33" s="1" t="s">
        <v>98</v>
      </c>
      <c r="G33" s="8" t="s">
        <v>99</v>
      </c>
      <c r="H33" s="1">
        <v>6</v>
      </c>
      <c r="I33" s="2">
        <v>1.05</v>
      </c>
      <c r="J33" s="55">
        <f t="shared" si="0"/>
        <v>6.3000000000000007</v>
      </c>
      <c r="K33" s="56">
        <v>6</v>
      </c>
      <c r="L33" s="56">
        <v>6</v>
      </c>
      <c r="M33" t="s">
        <v>100</v>
      </c>
    </row>
    <row r="34" spans="3:13">
      <c r="C34" s="1">
        <v>26</v>
      </c>
      <c r="D34" s="54">
        <v>685768275602</v>
      </c>
      <c r="E34" s="1" t="s">
        <v>31</v>
      </c>
      <c r="F34" s="1" t="s">
        <v>101</v>
      </c>
      <c r="G34" s="8" t="s">
        <v>102</v>
      </c>
      <c r="H34" s="1">
        <v>3</v>
      </c>
      <c r="I34" s="2">
        <v>9.76</v>
      </c>
      <c r="J34" s="55">
        <f t="shared" si="0"/>
        <v>29.28</v>
      </c>
      <c r="K34" s="56">
        <v>3</v>
      </c>
      <c r="L34" s="56">
        <v>3</v>
      </c>
      <c r="M34" t="s">
        <v>103</v>
      </c>
    </row>
    <row r="35" spans="3:13">
      <c r="C35" s="1">
        <v>27</v>
      </c>
      <c r="D35" s="54">
        <v>811000011022</v>
      </c>
      <c r="E35" s="1" t="s">
        <v>31</v>
      </c>
      <c r="F35" s="1" t="s">
        <v>54</v>
      </c>
      <c r="G35" s="8" t="s">
        <v>104</v>
      </c>
      <c r="H35" s="1">
        <v>1</v>
      </c>
      <c r="I35" s="2">
        <v>8.9700000000000006</v>
      </c>
      <c r="J35" s="55">
        <f t="shared" si="0"/>
        <v>8.9700000000000006</v>
      </c>
      <c r="K35" s="56">
        <v>1</v>
      </c>
      <c r="L35" s="56">
        <v>1</v>
      </c>
      <c r="M35" t="s">
        <v>105</v>
      </c>
    </row>
    <row r="36" spans="3:13">
      <c r="C36" s="1">
        <v>28</v>
      </c>
      <c r="D36" s="54">
        <v>611942027989</v>
      </c>
      <c r="E36" s="1" t="s">
        <v>31</v>
      </c>
      <c r="F36" s="1" t="s">
        <v>106</v>
      </c>
      <c r="G36" s="8" t="s">
        <v>96</v>
      </c>
      <c r="H36" s="1">
        <v>1</v>
      </c>
      <c r="I36" s="2">
        <v>10.84</v>
      </c>
      <c r="J36" s="55">
        <f t="shared" si="0"/>
        <v>10.84</v>
      </c>
      <c r="K36" s="56">
        <v>1</v>
      </c>
      <c r="L36" s="56">
        <v>1</v>
      </c>
      <c r="M36" t="s">
        <v>107</v>
      </c>
    </row>
    <row r="37" spans="3:13">
      <c r="C37" s="1">
        <v>29</v>
      </c>
      <c r="D37" s="54">
        <v>30699207862</v>
      </c>
      <c r="E37" s="1" t="s">
        <v>31</v>
      </c>
      <c r="F37" s="1" t="s">
        <v>108</v>
      </c>
      <c r="G37" s="9" t="s">
        <v>85</v>
      </c>
      <c r="H37" s="1">
        <v>1</v>
      </c>
      <c r="I37" s="2">
        <v>9.4700000000000006</v>
      </c>
      <c r="J37" s="55">
        <f t="shared" si="0"/>
        <v>9.4700000000000006</v>
      </c>
      <c r="K37" s="56">
        <v>1</v>
      </c>
      <c r="L37" s="56">
        <v>1</v>
      </c>
      <c r="M37" t="s">
        <v>109</v>
      </c>
    </row>
    <row r="38" spans="3:13">
      <c r="C38" s="1">
        <v>30</v>
      </c>
      <c r="D38" s="54">
        <v>76308410834</v>
      </c>
      <c r="E38" s="1" t="s">
        <v>31</v>
      </c>
      <c r="F38" s="1" t="s">
        <v>110</v>
      </c>
      <c r="G38" s="8" t="s">
        <v>111</v>
      </c>
      <c r="H38" s="1">
        <v>1</v>
      </c>
      <c r="I38" s="2">
        <v>11.98</v>
      </c>
      <c r="J38" s="55">
        <f t="shared" si="0"/>
        <v>11.98</v>
      </c>
      <c r="K38" s="56">
        <v>1</v>
      </c>
      <c r="L38" s="56">
        <v>1</v>
      </c>
      <c r="M38" t="s">
        <v>112</v>
      </c>
    </row>
    <row r="39" spans="3:13">
      <c r="C39" s="1">
        <v>31</v>
      </c>
      <c r="D39" s="54">
        <v>887480031812</v>
      </c>
      <c r="E39" s="1" t="s">
        <v>31</v>
      </c>
      <c r="F39" s="1" t="s">
        <v>113</v>
      </c>
      <c r="G39" s="8" t="s">
        <v>99</v>
      </c>
      <c r="H39" s="1">
        <v>1</v>
      </c>
      <c r="I39" s="2">
        <v>1.68</v>
      </c>
      <c r="J39" s="55">
        <f t="shared" si="0"/>
        <v>1.68</v>
      </c>
      <c r="K39" s="56">
        <v>1</v>
      </c>
      <c r="L39" s="56">
        <v>1</v>
      </c>
      <c r="M39" t="s">
        <v>114</v>
      </c>
    </row>
    <row r="40" spans="3:13">
      <c r="C40" s="1">
        <v>32</v>
      </c>
      <c r="D40" s="54">
        <v>887480023190</v>
      </c>
      <c r="E40" s="1" t="s">
        <v>31</v>
      </c>
      <c r="F40" s="1" t="s">
        <v>115</v>
      </c>
      <c r="G40" s="8" t="s">
        <v>116</v>
      </c>
      <c r="H40" s="1">
        <v>2</v>
      </c>
      <c r="I40" s="2">
        <v>5.48</v>
      </c>
      <c r="J40" s="55">
        <f t="shared" si="0"/>
        <v>10.96</v>
      </c>
      <c r="K40" s="56">
        <v>2</v>
      </c>
      <c r="L40" s="56">
        <v>2</v>
      </c>
      <c r="M40" t="s">
        <v>117</v>
      </c>
    </row>
    <row r="41" spans="3:13">
      <c r="C41" s="1">
        <v>33</v>
      </c>
      <c r="D41" s="54">
        <v>887480022896</v>
      </c>
      <c r="E41" s="1" t="s">
        <v>31</v>
      </c>
      <c r="F41" s="1" t="s">
        <v>115</v>
      </c>
      <c r="G41" s="8" t="s">
        <v>118</v>
      </c>
      <c r="H41" s="1">
        <v>2</v>
      </c>
      <c r="I41" s="2">
        <v>5.57</v>
      </c>
      <c r="J41" s="55">
        <f t="shared" si="0"/>
        <v>11.14</v>
      </c>
      <c r="K41" s="56">
        <v>2</v>
      </c>
      <c r="L41" s="56">
        <v>2</v>
      </c>
      <c r="M41" t="s">
        <v>81</v>
      </c>
    </row>
    <row r="42" spans="3:13">
      <c r="C42" s="1">
        <v>34</v>
      </c>
      <c r="D42" s="54">
        <v>43425051332</v>
      </c>
      <c r="E42" s="1" t="s">
        <v>31</v>
      </c>
      <c r="F42" s="1" t="s">
        <v>119</v>
      </c>
      <c r="G42" s="9" t="s">
        <v>85</v>
      </c>
      <c r="H42" s="1">
        <v>2</v>
      </c>
      <c r="I42" s="2">
        <v>8.68</v>
      </c>
      <c r="J42" s="55">
        <f t="shared" si="0"/>
        <v>17.36</v>
      </c>
      <c r="K42" s="56">
        <v>2</v>
      </c>
      <c r="L42" s="56">
        <v>2</v>
      </c>
      <c r="M42" t="s">
        <v>120</v>
      </c>
    </row>
    <row r="43" spans="3:13">
      <c r="C43" s="1">
        <v>35</v>
      </c>
      <c r="D43" s="54">
        <v>202106230</v>
      </c>
      <c r="E43" s="1" t="s">
        <v>31</v>
      </c>
      <c r="F43" s="1" t="s">
        <v>121</v>
      </c>
      <c r="G43" s="8" t="s">
        <v>122</v>
      </c>
      <c r="H43" s="1">
        <v>3</v>
      </c>
      <c r="I43" s="2">
        <v>19.329999999999998</v>
      </c>
      <c r="J43" s="2">
        <f t="shared" si="0"/>
        <v>57.989999999999995</v>
      </c>
      <c r="K43" s="56">
        <v>3</v>
      </c>
      <c r="L43" s="56">
        <v>3</v>
      </c>
      <c r="M43" t="s">
        <v>123</v>
      </c>
    </row>
    <row r="44" spans="3:13">
      <c r="C44" s="1">
        <v>36</v>
      </c>
      <c r="D44" s="54">
        <v>312528776</v>
      </c>
      <c r="E44" s="1" t="s">
        <v>31</v>
      </c>
      <c r="F44" s="1" t="s">
        <v>124</v>
      </c>
      <c r="G44" s="8" t="s">
        <v>125</v>
      </c>
      <c r="H44" s="1">
        <v>10</v>
      </c>
      <c r="I44" s="2">
        <v>3.99</v>
      </c>
      <c r="J44" s="2">
        <f t="shared" si="0"/>
        <v>39.900000000000006</v>
      </c>
      <c r="K44" s="56">
        <v>10</v>
      </c>
      <c r="L44" s="56">
        <v>10</v>
      </c>
      <c r="M44" t="s">
        <v>126</v>
      </c>
    </row>
    <row r="45" spans="3:13">
      <c r="C45" s="1">
        <v>37</v>
      </c>
      <c r="D45" s="54">
        <v>304185143</v>
      </c>
      <c r="E45" s="1" t="s">
        <v>31</v>
      </c>
      <c r="F45" s="1" t="s">
        <v>127</v>
      </c>
      <c r="G45" s="8" t="s">
        <v>128</v>
      </c>
      <c r="H45" s="1">
        <v>1</v>
      </c>
      <c r="I45" s="2">
        <v>11.97</v>
      </c>
      <c r="J45" s="2">
        <f t="shared" si="0"/>
        <v>11.97</v>
      </c>
      <c r="K45" s="56">
        <v>1</v>
      </c>
      <c r="L45" s="56">
        <v>1</v>
      </c>
      <c r="M45" t="s">
        <v>129</v>
      </c>
    </row>
    <row r="46" spans="3:13">
      <c r="C46" s="1">
        <v>38</v>
      </c>
      <c r="D46" s="54" t="s">
        <v>130</v>
      </c>
      <c r="E46" s="1" t="s">
        <v>83</v>
      </c>
      <c r="F46" s="1" t="s">
        <v>131</v>
      </c>
      <c r="G46" s="8" t="s">
        <v>132</v>
      </c>
      <c r="H46" s="1">
        <v>2</v>
      </c>
      <c r="I46" s="2">
        <v>40.369999999999997</v>
      </c>
      <c r="J46" s="2">
        <f t="shared" si="0"/>
        <v>80.739999999999995</v>
      </c>
      <c r="K46" s="56">
        <v>2</v>
      </c>
      <c r="L46" s="56">
        <v>2</v>
      </c>
      <c r="M46" s="22" t="s">
        <v>133</v>
      </c>
    </row>
    <row r="47" spans="3:13">
      <c r="C47" s="1">
        <v>39</v>
      </c>
      <c r="D47" s="54" t="s">
        <v>134</v>
      </c>
      <c r="E47" s="1" t="s">
        <v>83</v>
      </c>
      <c r="F47" s="1" t="s">
        <v>135</v>
      </c>
      <c r="G47" s="8" t="s">
        <v>136</v>
      </c>
      <c r="H47" s="1">
        <v>2</v>
      </c>
      <c r="I47" s="2">
        <v>35.79</v>
      </c>
      <c r="J47" s="2">
        <f t="shared" si="0"/>
        <v>71.58</v>
      </c>
      <c r="K47" s="56">
        <v>2</v>
      </c>
      <c r="L47" s="56">
        <v>2</v>
      </c>
      <c r="M47" s="22" t="s">
        <v>137</v>
      </c>
    </row>
    <row r="48" spans="3:13">
      <c r="C48" s="1">
        <v>40</v>
      </c>
      <c r="D48" s="54">
        <v>399098</v>
      </c>
      <c r="E48" s="1" t="s">
        <v>138</v>
      </c>
      <c r="F48" s="1" t="s">
        <v>139</v>
      </c>
      <c r="G48" s="9" t="s">
        <v>85</v>
      </c>
      <c r="H48" s="1">
        <v>1</v>
      </c>
      <c r="I48" s="2">
        <v>43.74</v>
      </c>
      <c r="J48" s="2">
        <f t="shared" si="0"/>
        <v>43.74</v>
      </c>
      <c r="K48" s="56">
        <v>1</v>
      </c>
      <c r="L48" s="56">
        <v>1</v>
      </c>
      <c r="M48" t="s">
        <v>140</v>
      </c>
    </row>
    <row r="49" spans="3:13">
      <c r="C49" s="1">
        <v>41</v>
      </c>
      <c r="D49" s="54">
        <v>764661004073</v>
      </c>
      <c r="E49" s="1" t="s">
        <v>31</v>
      </c>
      <c r="F49" s="1" t="s">
        <v>141</v>
      </c>
      <c r="G49" s="8" t="s">
        <v>142</v>
      </c>
      <c r="H49" s="1">
        <v>1</v>
      </c>
      <c r="I49" s="2">
        <v>8.59</v>
      </c>
      <c r="J49" s="2">
        <f t="shared" si="0"/>
        <v>8.59</v>
      </c>
      <c r="K49" s="56">
        <v>1</v>
      </c>
      <c r="L49" s="56">
        <v>1</v>
      </c>
      <c r="M49" t="s">
        <v>143</v>
      </c>
    </row>
    <row r="50" spans="3:13">
      <c r="C50" s="1">
        <v>42</v>
      </c>
      <c r="D50" s="54">
        <v>810016113133</v>
      </c>
      <c r="E50" s="1" t="s">
        <v>31</v>
      </c>
      <c r="F50" s="1" t="s">
        <v>144</v>
      </c>
      <c r="G50" s="8" t="s">
        <v>145</v>
      </c>
      <c r="H50" s="1">
        <v>2</v>
      </c>
      <c r="I50" s="2">
        <v>19.97</v>
      </c>
      <c r="J50" s="11">
        <f t="shared" si="0"/>
        <v>39.94</v>
      </c>
      <c r="K50" s="56">
        <v>2</v>
      </c>
      <c r="L50" s="56">
        <v>2</v>
      </c>
      <c r="M50" t="s">
        <v>146</v>
      </c>
    </row>
    <row r="51" spans="3:13">
      <c r="C51" s="1">
        <v>43</v>
      </c>
      <c r="D51" s="54">
        <v>887480008708</v>
      </c>
      <c r="E51" s="1" t="s">
        <v>31</v>
      </c>
      <c r="F51" s="1" t="s">
        <v>147</v>
      </c>
      <c r="G51" s="8" t="s">
        <v>148</v>
      </c>
      <c r="H51" s="1">
        <v>1</v>
      </c>
      <c r="I51" s="2">
        <v>21.44</v>
      </c>
      <c r="J51" s="11">
        <f t="shared" si="0"/>
        <v>21.44</v>
      </c>
      <c r="K51" s="56">
        <v>1</v>
      </c>
      <c r="L51" s="56">
        <v>1</v>
      </c>
      <c r="M51" t="s">
        <v>149</v>
      </c>
    </row>
    <row r="52" spans="3:13">
      <c r="C52" s="1">
        <v>44</v>
      </c>
      <c r="D52" s="54">
        <v>887480259711</v>
      </c>
      <c r="E52" s="1" t="s">
        <v>31</v>
      </c>
      <c r="F52" s="1" t="s">
        <v>150</v>
      </c>
      <c r="G52" s="8" t="s">
        <v>151</v>
      </c>
      <c r="H52" s="1">
        <v>3</v>
      </c>
      <c r="I52" s="2">
        <v>1.68</v>
      </c>
      <c r="J52" s="11">
        <f t="shared" si="0"/>
        <v>5.04</v>
      </c>
      <c r="K52" s="56">
        <v>3</v>
      </c>
      <c r="L52" s="56">
        <v>3</v>
      </c>
      <c r="M52" t="s">
        <v>152</v>
      </c>
    </row>
    <row r="53" spans="3:13">
      <c r="C53" s="1">
        <v>45</v>
      </c>
      <c r="D53" s="54">
        <v>887480077124</v>
      </c>
      <c r="E53" s="1" t="s">
        <v>31</v>
      </c>
      <c r="F53" s="1" t="s">
        <v>153</v>
      </c>
      <c r="G53" s="8" t="s">
        <v>154</v>
      </c>
      <c r="H53" s="1">
        <v>1</v>
      </c>
      <c r="I53" s="2">
        <v>6.87</v>
      </c>
      <c r="J53" s="11">
        <f t="shared" si="0"/>
        <v>6.87</v>
      </c>
      <c r="K53" s="56">
        <v>1</v>
      </c>
      <c r="L53" s="56">
        <v>1</v>
      </c>
      <c r="M53" t="s">
        <v>155</v>
      </c>
    </row>
    <row r="54" spans="3:13">
      <c r="C54" s="1">
        <v>46</v>
      </c>
      <c r="D54" s="1" t="s">
        <v>156</v>
      </c>
      <c r="E54" s="1" t="s">
        <v>157</v>
      </c>
      <c r="F54" s="1" t="s">
        <v>158</v>
      </c>
      <c r="G54" s="8" t="s">
        <v>159</v>
      </c>
      <c r="H54" s="1">
        <v>1</v>
      </c>
      <c r="I54" s="38" t="s">
        <v>85</v>
      </c>
      <c r="J54" s="38" t="s">
        <v>85</v>
      </c>
      <c r="K54" s="56">
        <v>1</v>
      </c>
      <c r="L54" s="56">
        <v>1</v>
      </c>
    </row>
    <row r="55" spans="3:13">
      <c r="C55" s="1">
        <v>47</v>
      </c>
      <c r="D55" s="40" t="s">
        <v>160</v>
      </c>
      <c r="E55" s="1" t="s">
        <v>31</v>
      </c>
      <c r="F55" s="1" t="s">
        <v>161</v>
      </c>
      <c r="G55" s="8" t="s">
        <v>162</v>
      </c>
      <c r="H55" s="1">
        <v>1</v>
      </c>
      <c r="I55" s="2">
        <v>27</v>
      </c>
      <c r="J55" s="2">
        <f>I55*H55</f>
        <v>27</v>
      </c>
      <c r="K55" s="56">
        <v>1</v>
      </c>
      <c r="L55" s="56">
        <v>1</v>
      </c>
      <c r="M55" t="s">
        <v>163</v>
      </c>
    </row>
    <row r="56" spans="3:13">
      <c r="C56" s="1">
        <v>48</v>
      </c>
      <c r="D56" s="1" t="s">
        <v>164</v>
      </c>
      <c r="E56" s="1" t="s">
        <v>157</v>
      </c>
      <c r="F56" s="1" t="s">
        <v>165</v>
      </c>
      <c r="G56" s="8" t="s">
        <v>75</v>
      </c>
      <c r="H56" s="57">
        <v>6</v>
      </c>
      <c r="I56" s="38" t="s">
        <v>85</v>
      </c>
      <c r="J56" s="38" t="s">
        <v>85</v>
      </c>
      <c r="K56" s="56">
        <v>6</v>
      </c>
      <c r="L56" s="56">
        <v>6</v>
      </c>
    </row>
    <row r="57" spans="3:13">
      <c r="C57" s="1">
        <v>49</v>
      </c>
      <c r="D57" s="41">
        <v>204811799</v>
      </c>
      <c r="E57" s="1" t="s">
        <v>31</v>
      </c>
      <c r="F57" s="1" t="s">
        <v>166</v>
      </c>
      <c r="G57" s="8" t="s">
        <v>167</v>
      </c>
      <c r="H57" s="1">
        <v>1</v>
      </c>
      <c r="I57" s="2">
        <v>31.47</v>
      </c>
      <c r="J57" s="2">
        <f>I57*H57</f>
        <v>31.47</v>
      </c>
      <c r="K57" s="56">
        <v>1</v>
      </c>
      <c r="L57" s="56">
        <v>1</v>
      </c>
      <c r="M57" t="s">
        <v>168</v>
      </c>
    </row>
    <row r="58" spans="3:13">
      <c r="C58" s="1">
        <v>50</v>
      </c>
      <c r="D58" s="40" t="s">
        <v>169</v>
      </c>
      <c r="E58" s="1" t="s">
        <v>31</v>
      </c>
      <c r="F58" s="1" t="s">
        <v>170</v>
      </c>
      <c r="G58" s="8" t="s">
        <v>171</v>
      </c>
      <c r="H58" s="1">
        <v>1</v>
      </c>
      <c r="I58" s="2">
        <v>17.2</v>
      </c>
      <c r="J58" s="2">
        <f>I58*H58</f>
        <v>17.2</v>
      </c>
      <c r="K58" s="56">
        <v>1</v>
      </c>
      <c r="L58" s="56">
        <v>1</v>
      </c>
      <c r="M58" t="s">
        <v>172</v>
      </c>
    </row>
    <row r="59" spans="3:13">
      <c r="C59" s="1">
        <v>51</v>
      </c>
      <c r="D59" s="40" t="s">
        <v>173</v>
      </c>
      <c r="E59" s="1" t="s">
        <v>31</v>
      </c>
      <c r="F59" s="1" t="s">
        <v>174</v>
      </c>
      <c r="G59" s="8" t="s">
        <v>175</v>
      </c>
      <c r="H59" s="1">
        <v>1</v>
      </c>
      <c r="I59" s="2">
        <v>8.98</v>
      </c>
      <c r="J59" s="2">
        <f>I59*H59</f>
        <v>8.98</v>
      </c>
      <c r="K59" s="56">
        <v>1</v>
      </c>
      <c r="L59" s="56">
        <v>1</v>
      </c>
      <c r="M59" t="s">
        <v>176</v>
      </c>
    </row>
    <row r="60" spans="3:13">
      <c r="C60" s="1">
        <v>52</v>
      </c>
      <c r="D60" s="51" t="s">
        <v>177</v>
      </c>
      <c r="E60" s="1" t="s">
        <v>157</v>
      </c>
      <c r="F60" s="1" t="s">
        <v>178</v>
      </c>
      <c r="G60" s="8" t="s">
        <v>157</v>
      </c>
      <c r="H60" s="1">
        <v>6</v>
      </c>
      <c r="I60" s="38" t="s">
        <v>85</v>
      </c>
      <c r="J60" s="38" t="s">
        <v>85</v>
      </c>
      <c r="K60" s="56">
        <v>6</v>
      </c>
      <c r="L60" s="56">
        <v>6</v>
      </c>
    </row>
    <row r="61" spans="3:13">
      <c r="C61" s="1">
        <v>53</v>
      </c>
      <c r="D61" s="52" t="s">
        <v>179</v>
      </c>
      <c r="E61" s="1" t="s">
        <v>83</v>
      </c>
      <c r="F61" s="1" t="s">
        <v>180</v>
      </c>
      <c r="G61" s="57" t="s">
        <v>85</v>
      </c>
      <c r="H61" s="1">
        <v>1</v>
      </c>
      <c r="I61" s="2">
        <v>479</v>
      </c>
      <c r="J61" s="38" t="s">
        <v>181</v>
      </c>
      <c r="K61" s="56">
        <v>1</v>
      </c>
      <c r="L61" s="56">
        <v>1</v>
      </c>
      <c r="M61" s="47" t="s">
        <v>182</v>
      </c>
    </row>
    <row r="62" spans="3:13">
      <c r="C62" s="1">
        <v>54</v>
      </c>
      <c r="D62" s="41">
        <v>203423635</v>
      </c>
      <c r="E62" s="1" t="s">
        <v>31</v>
      </c>
      <c r="F62" s="1" t="s">
        <v>183</v>
      </c>
      <c r="G62" s="8" t="s">
        <v>184</v>
      </c>
      <c r="H62" s="1">
        <v>1</v>
      </c>
      <c r="I62" s="2">
        <v>8.59</v>
      </c>
      <c r="J62" s="2">
        <f>I62*H62</f>
        <v>8.59</v>
      </c>
      <c r="K62" s="56">
        <v>1</v>
      </c>
      <c r="L62" s="56">
        <v>1</v>
      </c>
      <c r="M62" t="s">
        <v>143</v>
      </c>
    </row>
    <row r="63" spans="3:13">
      <c r="C63" s="1">
        <v>56</v>
      </c>
      <c r="D63" s="1" t="s">
        <v>185</v>
      </c>
      <c r="E63" s="1" t="s">
        <v>157</v>
      </c>
      <c r="F63" s="1" t="s">
        <v>186</v>
      </c>
      <c r="G63" s="9" t="s">
        <v>85</v>
      </c>
      <c r="H63" s="1">
        <v>1</v>
      </c>
      <c r="I63" s="57" t="s">
        <v>85</v>
      </c>
      <c r="J63" s="38" t="s">
        <v>85</v>
      </c>
      <c r="K63" s="56">
        <v>1</v>
      </c>
      <c r="L63" s="56">
        <v>1</v>
      </c>
    </row>
    <row r="64" spans="3:13">
      <c r="C64" s="1">
        <v>59</v>
      </c>
      <c r="D64" s="53" t="s">
        <v>187</v>
      </c>
      <c r="E64" s="1" t="s">
        <v>83</v>
      </c>
      <c r="F64" s="60" t="s">
        <v>188</v>
      </c>
      <c r="G64" s="8" t="s">
        <v>189</v>
      </c>
      <c r="H64" s="1">
        <v>1</v>
      </c>
      <c r="I64" s="2">
        <v>214.49</v>
      </c>
      <c r="J64" s="2">
        <f t="shared" ref="J64:J85" si="1">I64*H64</f>
        <v>214.49</v>
      </c>
      <c r="K64" s="56">
        <v>1</v>
      </c>
      <c r="L64" s="56">
        <v>1</v>
      </c>
      <c r="M64" s="22" t="s">
        <v>190</v>
      </c>
    </row>
    <row r="65" spans="3:13">
      <c r="C65" s="1">
        <v>60</v>
      </c>
      <c r="D65" s="58" t="s">
        <v>191</v>
      </c>
      <c r="E65" s="1" t="s">
        <v>83</v>
      </c>
      <c r="F65" s="1" t="s">
        <v>192</v>
      </c>
      <c r="G65" s="8" t="s">
        <v>193</v>
      </c>
      <c r="H65" s="1">
        <v>1</v>
      </c>
      <c r="I65" s="2">
        <v>8.99</v>
      </c>
      <c r="J65" s="2">
        <f t="shared" si="1"/>
        <v>8.99</v>
      </c>
      <c r="K65" s="56">
        <v>1</v>
      </c>
      <c r="L65" s="56">
        <v>1</v>
      </c>
      <c r="M65" t="s">
        <v>194</v>
      </c>
    </row>
    <row r="66" spans="3:13">
      <c r="C66" s="1">
        <v>62</v>
      </c>
      <c r="D66" s="59">
        <v>810016113133</v>
      </c>
      <c r="E66" s="1" t="s">
        <v>31</v>
      </c>
      <c r="F66" s="1" t="s">
        <v>195</v>
      </c>
      <c r="G66" s="1" t="s">
        <v>196</v>
      </c>
      <c r="H66" s="1">
        <v>2</v>
      </c>
      <c r="I66" s="11">
        <v>19.97</v>
      </c>
      <c r="J66" s="11">
        <f t="shared" si="1"/>
        <v>39.94</v>
      </c>
      <c r="K66" s="56">
        <v>2</v>
      </c>
      <c r="L66" s="56">
        <v>2</v>
      </c>
      <c r="M66" t="s">
        <v>146</v>
      </c>
    </row>
    <row r="67" spans="3:13">
      <c r="C67" s="1">
        <v>63</v>
      </c>
      <c r="D67" s="59">
        <v>887480008708</v>
      </c>
      <c r="E67" s="1" t="s">
        <v>31</v>
      </c>
      <c r="F67" s="1" t="s">
        <v>197</v>
      </c>
      <c r="G67" s="1" t="s">
        <v>198</v>
      </c>
      <c r="H67" s="1">
        <v>1</v>
      </c>
      <c r="I67" s="11">
        <v>21.44</v>
      </c>
      <c r="J67" s="11">
        <f t="shared" si="1"/>
        <v>21.44</v>
      </c>
      <c r="K67" s="56">
        <v>1</v>
      </c>
      <c r="L67" s="56">
        <v>1</v>
      </c>
      <c r="M67" t="s">
        <v>149</v>
      </c>
    </row>
    <row r="68" spans="3:13">
      <c r="C68" s="1">
        <v>64</v>
      </c>
      <c r="D68" s="59">
        <v>887480259711</v>
      </c>
      <c r="E68" s="1" t="s">
        <v>31</v>
      </c>
      <c r="F68" s="1" t="s">
        <v>199</v>
      </c>
      <c r="G68" s="1" t="s">
        <v>200</v>
      </c>
      <c r="H68" s="1">
        <v>3</v>
      </c>
      <c r="I68" s="11">
        <v>1.68</v>
      </c>
      <c r="J68" s="11">
        <f t="shared" si="1"/>
        <v>5.04</v>
      </c>
      <c r="K68" s="56">
        <v>3</v>
      </c>
      <c r="L68" s="56">
        <v>3</v>
      </c>
      <c r="M68" t="s">
        <v>152</v>
      </c>
    </row>
    <row r="69" spans="3:13">
      <c r="C69" s="1">
        <v>65</v>
      </c>
      <c r="D69" s="59">
        <v>887480077124</v>
      </c>
      <c r="E69" s="1" t="s">
        <v>31</v>
      </c>
      <c r="F69" s="1" t="s">
        <v>201</v>
      </c>
      <c r="G69" s="1" t="s">
        <v>202</v>
      </c>
      <c r="H69" s="1">
        <v>1</v>
      </c>
      <c r="I69" s="11">
        <v>6.87</v>
      </c>
      <c r="J69" s="11">
        <f t="shared" si="1"/>
        <v>6.87</v>
      </c>
      <c r="K69" s="56">
        <v>1</v>
      </c>
      <c r="L69" s="56">
        <v>1</v>
      </c>
      <c r="M69" t="s">
        <v>155</v>
      </c>
    </row>
    <row r="70" spans="3:13">
      <c r="C70" s="1">
        <v>66</v>
      </c>
      <c r="D70" s="59">
        <v>8925154006</v>
      </c>
      <c r="E70" s="1" t="s">
        <v>31</v>
      </c>
      <c r="F70" s="1" t="s">
        <v>203</v>
      </c>
      <c r="G70" s="57" t="s">
        <v>85</v>
      </c>
      <c r="H70" s="1">
        <v>1</v>
      </c>
      <c r="I70" s="11">
        <v>14.47</v>
      </c>
      <c r="J70" s="11">
        <f t="shared" si="1"/>
        <v>14.47</v>
      </c>
      <c r="K70" s="56">
        <v>1</v>
      </c>
      <c r="L70" s="56">
        <v>1</v>
      </c>
      <c r="M70" t="s">
        <v>204</v>
      </c>
    </row>
    <row r="71" spans="3:13">
      <c r="C71" s="1">
        <v>67</v>
      </c>
      <c r="D71" s="59">
        <v>38902035370</v>
      </c>
      <c r="E71" s="1" t="s">
        <v>31</v>
      </c>
      <c r="F71" s="1" t="s">
        <v>205</v>
      </c>
      <c r="G71" s="1" t="s">
        <v>206</v>
      </c>
      <c r="H71" s="1">
        <v>1</v>
      </c>
      <c r="I71" s="11">
        <v>31.47</v>
      </c>
      <c r="J71" s="11">
        <f t="shared" si="1"/>
        <v>31.47</v>
      </c>
      <c r="K71" s="56">
        <v>1</v>
      </c>
      <c r="L71" s="56">
        <v>1</v>
      </c>
    </row>
    <row r="72" spans="3:13">
      <c r="C72" s="1">
        <v>68</v>
      </c>
      <c r="D72" s="59">
        <v>670750842832</v>
      </c>
      <c r="E72" s="1" t="s">
        <v>31</v>
      </c>
      <c r="F72" s="1" t="s">
        <v>207</v>
      </c>
      <c r="G72" s="1" t="s">
        <v>67</v>
      </c>
      <c r="H72" s="1">
        <v>1</v>
      </c>
      <c r="I72" s="11">
        <v>27</v>
      </c>
      <c r="J72" s="11">
        <f t="shared" si="1"/>
        <v>27</v>
      </c>
      <c r="K72" s="56">
        <v>1</v>
      </c>
      <c r="L72" s="56">
        <v>1</v>
      </c>
      <c r="M72" t="s">
        <v>163</v>
      </c>
    </row>
    <row r="73" spans="3:13">
      <c r="C73" s="1">
        <v>69</v>
      </c>
      <c r="D73" s="59">
        <v>670750842191</v>
      </c>
      <c r="E73" s="1" t="s">
        <v>31</v>
      </c>
      <c r="F73" s="1" t="s">
        <v>208</v>
      </c>
      <c r="G73" s="1" t="s">
        <v>67</v>
      </c>
      <c r="H73" s="1">
        <v>1</v>
      </c>
      <c r="I73" s="11">
        <v>17.2</v>
      </c>
      <c r="J73" s="11">
        <f t="shared" si="1"/>
        <v>17.2</v>
      </c>
      <c r="K73" s="56">
        <v>1</v>
      </c>
      <c r="L73" s="56">
        <v>1</v>
      </c>
      <c r="M73" t="s">
        <v>172</v>
      </c>
    </row>
    <row r="74" spans="3:13">
      <c r="C74" s="1">
        <v>70</v>
      </c>
      <c r="D74" s="59">
        <v>670750841545</v>
      </c>
      <c r="E74" s="1" t="s">
        <v>31</v>
      </c>
      <c r="F74" s="1" t="s">
        <v>208</v>
      </c>
      <c r="G74" s="1" t="s">
        <v>209</v>
      </c>
      <c r="H74" s="1">
        <v>1</v>
      </c>
      <c r="I74" s="11">
        <v>8.98</v>
      </c>
      <c r="J74" s="11">
        <f t="shared" si="1"/>
        <v>8.98</v>
      </c>
      <c r="K74" s="56">
        <v>1</v>
      </c>
      <c r="L74" s="56">
        <v>1</v>
      </c>
      <c r="M74" t="s">
        <v>176</v>
      </c>
    </row>
    <row r="75" spans="3:13">
      <c r="C75" s="1">
        <v>71</v>
      </c>
      <c r="D75" s="61">
        <v>202528473</v>
      </c>
      <c r="E75" s="1" t="s">
        <v>31</v>
      </c>
      <c r="F75" s="1" t="s">
        <v>210</v>
      </c>
      <c r="G75" s="57" t="s">
        <v>85</v>
      </c>
      <c r="H75" s="1">
        <v>3</v>
      </c>
      <c r="I75" s="11">
        <v>7.48</v>
      </c>
      <c r="J75" s="11">
        <f t="shared" si="1"/>
        <v>22.44</v>
      </c>
      <c r="K75" s="56">
        <v>1</v>
      </c>
      <c r="L75" s="56">
        <v>1</v>
      </c>
      <c r="M75" t="s">
        <v>211</v>
      </c>
    </row>
    <row r="76" spans="3:13">
      <c r="C76" s="1">
        <v>72</v>
      </c>
      <c r="D76" s="52" t="s">
        <v>212</v>
      </c>
      <c r="E76" s="1" t="s">
        <v>83</v>
      </c>
      <c r="F76" s="60" t="s">
        <v>213</v>
      </c>
      <c r="G76" s="57" t="s">
        <v>85</v>
      </c>
      <c r="H76" s="1">
        <v>1</v>
      </c>
      <c r="I76" s="11">
        <v>147.15</v>
      </c>
      <c r="J76" s="11">
        <f t="shared" si="1"/>
        <v>147.15</v>
      </c>
      <c r="K76" s="56">
        <v>1</v>
      </c>
      <c r="L76" s="56">
        <v>1</v>
      </c>
      <c r="M76" t="s">
        <v>214</v>
      </c>
    </row>
    <row r="77" spans="3:13">
      <c r="C77" s="1">
        <v>73</v>
      </c>
      <c r="D77" s="1" t="s">
        <v>215</v>
      </c>
      <c r="E77" s="1" t="s">
        <v>83</v>
      </c>
      <c r="F77" s="1" t="s">
        <v>216</v>
      </c>
      <c r="G77" s="1" t="s">
        <v>217</v>
      </c>
      <c r="H77" s="1">
        <v>1</v>
      </c>
      <c r="I77" s="11">
        <v>34.99</v>
      </c>
      <c r="J77" s="11">
        <f t="shared" si="1"/>
        <v>34.99</v>
      </c>
      <c r="K77" s="56">
        <v>1</v>
      </c>
      <c r="L77" s="56">
        <v>1</v>
      </c>
      <c r="M77" t="s">
        <v>218</v>
      </c>
    </row>
    <row r="78" spans="3:13">
      <c r="C78" s="1">
        <v>74</v>
      </c>
      <c r="D78" s="1" t="s">
        <v>219</v>
      </c>
      <c r="E78" s="1" t="s">
        <v>83</v>
      </c>
      <c r="F78" s="1" t="s">
        <v>220</v>
      </c>
      <c r="G78" s="57" t="s">
        <v>85</v>
      </c>
      <c r="H78" s="1">
        <v>1</v>
      </c>
      <c r="I78" s="11">
        <v>51.99</v>
      </c>
      <c r="J78" s="11">
        <f t="shared" si="1"/>
        <v>51.99</v>
      </c>
      <c r="K78" s="56">
        <v>1</v>
      </c>
      <c r="L78" s="56">
        <v>1</v>
      </c>
      <c r="M78" t="s">
        <v>221</v>
      </c>
    </row>
    <row r="79" spans="3:13">
      <c r="C79" s="1">
        <v>75</v>
      </c>
      <c r="D79" s="1">
        <v>203531910</v>
      </c>
      <c r="E79" s="1" t="s">
        <v>31</v>
      </c>
      <c r="F79" s="1" t="s">
        <v>222</v>
      </c>
      <c r="G79" s="1" t="s">
        <v>223</v>
      </c>
      <c r="H79" s="1">
        <v>1</v>
      </c>
      <c r="I79" s="11">
        <v>10.98</v>
      </c>
      <c r="J79" s="11">
        <f t="shared" si="1"/>
        <v>10.98</v>
      </c>
      <c r="K79" s="56">
        <v>1</v>
      </c>
      <c r="L79" s="56">
        <v>1</v>
      </c>
      <c r="M79" t="s">
        <v>224</v>
      </c>
    </row>
    <row r="80" spans="3:13">
      <c r="C80" s="1">
        <v>76</v>
      </c>
      <c r="D80" s="1" t="s">
        <v>225</v>
      </c>
      <c r="E80" s="93" t="s">
        <v>157</v>
      </c>
      <c r="F80" s="93" t="s">
        <v>226</v>
      </c>
      <c r="G80" s="94" t="s">
        <v>85</v>
      </c>
      <c r="H80" s="93">
        <v>1</v>
      </c>
      <c r="I80" s="11">
        <v>0</v>
      </c>
      <c r="J80" s="96">
        <f t="shared" si="1"/>
        <v>0</v>
      </c>
      <c r="K80" s="56">
        <v>1</v>
      </c>
      <c r="L80" s="56">
        <v>1</v>
      </c>
    </row>
    <row r="81" spans="5:13">
      <c r="E81" s="90" t="s">
        <v>31</v>
      </c>
      <c r="F81" s="90" t="s">
        <v>227</v>
      </c>
      <c r="G81" s="90" t="s">
        <v>228</v>
      </c>
      <c r="H81" s="90">
        <v>1</v>
      </c>
      <c r="I81" s="11">
        <v>4.24</v>
      </c>
      <c r="J81" s="97">
        <f t="shared" si="1"/>
        <v>4.24</v>
      </c>
      <c r="K81" s="92">
        <v>1</v>
      </c>
      <c r="L81" s="56">
        <v>1</v>
      </c>
      <c r="M81" s="22" t="s">
        <v>229</v>
      </c>
    </row>
    <row r="82" spans="5:13">
      <c r="E82" s="100" t="s">
        <v>83</v>
      </c>
      <c r="F82" s="101" t="s">
        <v>230</v>
      </c>
      <c r="G82" s="100" t="s">
        <v>231</v>
      </c>
      <c r="H82" s="100">
        <v>2</v>
      </c>
      <c r="I82" s="11">
        <v>14.23</v>
      </c>
      <c r="J82" s="97">
        <f t="shared" si="1"/>
        <v>28.46</v>
      </c>
      <c r="K82" s="92">
        <v>2</v>
      </c>
      <c r="L82" s="56">
        <v>2</v>
      </c>
      <c r="M82" s="22" t="s">
        <v>232</v>
      </c>
    </row>
    <row r="83" spans="5:13">
      <c r="E83" s="90" t="s">
        <v>31</v>
      </c>
      <c r="F83" s="98" t="s">
        <v>233</v>
      </c>
      <c r="G83" s="90" t="s">
        <v>234</v>
      </c>
      <c r="H83" s="90">
        <v>2</v>
      </c>
      <c r="I83" s="11">
        <v>2.81</v>
      </c>
      <c r="J83" s="99">
        <f t="shared" si="1"/>
        <v>5.62</v>
      </c>
      <c r="K83" s="92">
        <v>2</v>
      </c>
      <c r="L83" s="56">
        <v>2</v>
      </c>
      <c r="M83" s="22" t="s">
        <v>235</v>
      </c>
    </row>
    <row r="84" spans="5:13">
      <c r="E84" s="100" t="s">
        <v>31</v>
      </c>
      <c r="F84" s="100" t="s">
        <v>233</v>
      </c>
      <c r="G84" s="100" t="s">
        <v>236</v>
      </c>
      <c r="H84" s="100">
        <v>2</v>
      </c>
      <c r="I84" s="95">
        <v>1.87</v>
      </c>
      <c r="J84" s="104">
        <f t="shared" si="1"/>
        <v>3.74</v>
      </c>
      <c r="K84" s="92">
        <v>2</v>
      </c>
      <c r="L84" s="56">
        <v>2</v>
      </c>
      <c r="M84" s="22" t="s">
        <v>237</v>
      </c>
    </row>
    <row r="85" spans="5:13">
      <c r="E85" s="100" t="s">
        <v>31</v>
      </c>
      <c r="F85" s="106" t="s">
        <v>238</v>
      </c>
      <c r="G85" s="100" t="s">
        <v>239</v>
      </c>
      <c r="H85" s="100">
        <v>2</v>
      </c>
      <c r="I85" s="91">
        <v>5.27</v>
      </c>
      <c r="J85" s="97">
        <f t="shared" si="1"/>
        <v>10.54</v>
      </c>
      <c r="K85" s="92">
        <v>2</v>
      </c>
      <c r="L85" s="56">
        <v>2</v>
      </c>
      <c r="M85" s="22" t="s">
        <v>240</v>
      </c>
    </row>
    <row r="86" spans="5:13">
      <c r="E86" s="100" t="s">
        <v>31</v>
      </c>
      <c r="F86" s="100" t="s">
        <v>241</v>
      </c>
      <c r="G86" s="100" t="s">
        <v>242</v>
      </c>
      <c r="H86" s="100">
        <v>5</v>
      </c>
      <c r="I86" s="105">
        <v>2.98</v>
      </c>
      <c r="J86" s="97">
        <f t="shared" ref="J86:J88" si="2">I86*H86</f>
        <v>14.9</v>
      </c>
      <c r="K86" s="92">
        <v>5</v>
      </c>
      <c r="L86" s="56">
        <v>5</v>
      </c>
      <c r="M86" s="22" t="s">
        <v>243</v>
      </c>
    </row>
    <row r="87" spans="5:13">
      <c r="E87" s="90" t="s">
        <v>31</v>
      </c>
      <c r="F87" s="98" t="s">
        <v>244</v>
      </c>
      <c r="G87" s="107" t="s">
        <v>245</v>
      </c>
      <c r="H87" s="90">
        <v>1</v>
      </c>
      <c r="I87" s="105">
        <v>6.33</v>
      </c>
      <c r="J87" s="97">
        <f t="shared" si="2"/>
        <v>6.33</v>
      </c>
      <c r="K87" s="92">
        <v>5</v>
      </c>
      <c r="L87" s="56">
        <v>5</v>
      </c>
      <c r="M87" s="22" t="s">
        <v>246</v>
      </c>
    </row>
    <row r="88" spans="5:13">
      <c r="E88" s="90" t="s">
        <v>31</v>
      </c>
      <c r="F88" s="98" t="s">
        <v>244</v>
      </c>
      <c r="G88" s="107" t="s">
        <v>247</v>
      </c>
      <c r="H88" s="90">
        <v>1</v>
      </c>
      <c r="I88" s="105">
        <v>6.33</v>
      </c>
      <c r="J88" s="97">
        <f t="shared" si="2"/>
        <v>6.33</v>
      </c>
      <c r="K88" s="92">
        <v>5</v>
      </c>
      <c r="L88" s="56">
        <v>5</v>
      </c>
      <c r="M88" s="22" t="s">
        <v>248</v>
      </c>
    </row>
    <row r="89" spans="5:13">
      <c r="I89" s="102"/>
    </row>
    <row r="90" spans="5:13">
      <c r="I90" s="102"/>
    </row>
    <row r="91" spans="5:13">
      <c r="I91" s="103"/>
    </row>
  </sheetData>
  <mergeCells count="5">
    <mergeCell ref="G2:L7"/>
    <mergeCell ref="C6:C7"/>
    <mergeCell ref="D6:D7"/>
    <mergeCell ref="C4:C5"/>
    <mergeCell ref="D4:D5"/>
  </mergeCells>
  <hyperlinks>
    <hyperlink ref="M46" r:id="rId1" xr:uid="{A2FD5E1A-3AE9-4884-930C-71E2E133A842}"/>
    <hyperlink ref="M47" r:id="rId2" xr:uid="{C88CA808-18AC-42EF-992F-8E5ED841AF9A}"/>
    <hyperlink ref="M81" r:id="rId3" display="https://www.homedepot.com/pep/IPEX-1-in-x-24-in-Rigid-PVC-Schedule-40-Pipe-22412/202300506?source=shoppingads&amp;locale=en-US&amp;pla&amp;mtc=SHOPPING-BF-APT-GGL-Multi-Multi-NA-NA-NA-PMAX-NA-PTM-NA-NA-NBR-NA-PRO-NEW-NCA&amp;cm_mmc=SHOPPING-BF-APT-GGL-Multi-Multi-NA-NA-NA-PMAX-NA-PTM-NA-NA-NBR-NA-PRO-NEW-NCA-21747777733--&amp;gad_source=1&amp;gclid=CjwKCAiA9IC6BhA3EiwAsbltODaAv-eENGmmfYzF1IMIkHrFcazeDPqiWeqRpg0nNRtewOEHiRyggxoCd5AQAvD_BwE&amp;gclsrc=aw.ds" xr:uid="{E6ACA4A4-8C58-425A-BAC1-ED4DC0444ECC}"/>
    <hyperlink ref="M84" r:id="rId4" xr:uid="{72C9EB33-8BCC-4B53-A857-23C83099F16E}"/>
    <hyperlink ref="M83" r:id="rId5" xr:uid="{D93866EC-F82D-456D-BF76-2D8F5EE237A1}"/>
    <hyperlink ref="M82" r:id="rId6" xr:uid="{E006797E-4CC4-46A5-A648-E3EFCDB80873}"/>
    <hyperlink ref="M86" r:id="rId7" xr:uid="{B2347ED9-2C7B-4A47-BC6A-05240B42CE7F}"/>
    <hyperlink ref="M85" r:id="rId8" xr:uid="{B8F202EF-724A-4B5B-8F88-6699F020A21C}"/>
    <hyperlink ref="M87" r:id="rId9" xr:uid="{FB740058-2F4B-4CDC-A482-FC69393892E4}"/>
    <hyperlink ref="M88" r:id="rId10" xr:uid="{1553237E-5BB6-4B81-9A48-29F9D4A4CEE5}"/>
    <hyperlink ref="M28" r:id="rId11" xr:uid="{478871EC-0CE7-4F46-9AD6-6F52344C8BEF}"/>
    <hyperlink ref="M64" r:id="rId12" xr:uid="{60E6FDA7-FA39-48DB-B368-778CEC394B63}"/>
    <hyperlink ref="M12" r:id="rId13" display="https://www.amazon.com/QuQuyi-Copper-Seamless-Round-Tubing/dp/B09QHXX3SJ/ref=sr_1_2_sspa?dib=eyJ2IjoiMSJ9.zYqk4OBX3pa_CRhDBTqyMus594Wd5qvqV9Ce2gzN6FgIoichJsp_yff4VGfiNjghFZLaGOUDh6bqXG98f-lPVb7vgn3bgQnfktEhm3qsb9UOqW668A7v2LOqbALE7Ep7ccEhGbxd_TC9twOFWkOvpotnWPBrBRhSJnlENtZg7W_nJPZ6Ce" xr:uid="{B08EC3A6-B4FB-48E1-83B0-884337404109}"/>
    <hyperlink ref="M13" r:id="rId14" xr:uid="{079BF19A-A1E7-434C-850B-B259D0ABD03F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74B-3F79-455C-91A1-ED1BDD066887}">
  <dimension ref="B1:AQ10"/>
  <sheetViews>
    <sheetView topLeftCell="K1" zoomScale="65" zoomScaleNormal="100" workbookViewId="0">
      <selection activeCell="Q27" sqref="Q27"/>
    </sheetView>
  </sheetViews>
  <sheetFormatPr defaultRowHeight="14.4"/>
  <cols>
    <col min="2" max="2" width="18.109375" bestFit="1" customWidth="1"/>
    <col min="3" max="3" width="11.44140625" bestFit="1" customWidth="1"/>
    <col min="4" max="5" width="19.44140625" bestFit="1" customWidth="1"/>
    <col min="6" max="6" width="19.44140625" customWidth="1"/>
    <col min="7" max="7" width="17.44140625" customWidth="1"/>
    <col min="8" max="8" width="13.88671875" bestFit="1" customWidth="1"/>
    <col min="9" max="9" width="8" bestFit="1" customWidth="1"/>
    <col min="10" max="10" width="11.5546875" customWidth="1"/>
    <col min="11" max="11" width="11.88671875" customWidth="1"/>
    <col min="14" max="14" width="31.33203125" bestFit="1" customWidth="1"/>
    <col min="15" max="15" width="11.44140625" bestFit="1" customWidth="1"/>
    <col min="16" max="16" width="20.44140625" bestFit="1" customWidth="1"/>
    <col min="17" max="17" width="19.44140625" bestFit="1" customWidth="1"/>
    <col min="18" max="18" width="19.44140625" customWidth="1"/>
    <col min="19" max="19" width="19.33203125" bestFit="1" customWidth="1"/>
    <col min="20" max="20" width="16.5546875" bestFit="1" customWidth="1"/>
    <col min="21" max="22" width="13.44140625" bestFit="1" customWidth="1"/>
    <col min="23" max="23" width="8.109375" customWidth="1"/>
    <col min="24" max="24" width="10.88671875" customWidth="1"/>
    <col min="25" max="25" width="24.44140625" bestFit="1" customWidth="1"/>
    <col min="26" max="26" width="14.88671875" bestFit="1" customWidth="1"/>
    <col min="27" max="27" width="13.88671875" bestFit="1" customWidth="1"/>
    <col min="28" max="28" width="17.88671875" customWidth="1"/>
    <col min="29" max="29" width="18.109375" customWidth="1"/>
    <col min="30" max="30" width="13.88671875" bestFit="1" customWidth="1"/>
    <col min="31" max="31" width="13.5546875" bestFit="1" customWidth="1"/>
    <col min="32" max="32" width="12.109375" customWidth="1"/>
    <col min="35" max="35" width="25.109375" bestFit="1" customWidth="1"/>
    <col min="36" max="36" width="14.88671875" bestFit="1" customWidth="1"/>
    <col min="37" max="37" width="20.44140625" bestFit="1" customWidth="1"/>
    <col min="38" max="38" width="20.5546875" bestFit="1" customWidth="1"/>
    <col min="39" max="39" width="20.88671875" bestFit="1" customWidth="1"/>
    <col min="40" max="40" width="16.5546875" bestFit="1" customWidth="1"/>
    <col min="41" max="41" width="10.5546875" bestFit="1" customWidth="1"/>
    <col min="42" max="42" width="14.88671875" bestFit="1" customWidth="1"/>
    <col min="43" max="43" width="255.5546875" bestFit="1" customWidth="1"/>
  </cols>
  <sheetData>
    <row r="1" spans="2:43" ht="15" thickBot="1"/>
    <row r="2" spans="2:43">
      <c r="B2" s="120" t="s">
        <v>249</v>
      </c>
      <c r="C2" s="121"/>
      <c r="N2" s="124" t="s">
        <v>250</v>
      </c>
      <c r="O2" s="128"/>
      <c r="P2" s="125"/>
      <c r="Q2" s="124" t="s">
        <v>251</v>
      </c>
      <c r="R2" s="125"/>
      <c r="AI2" s="130"/>
      <c r="AJ2" s="130"/>
      <c r="AK2" s="130"/>
    </row>
    <row r="3" spans="2:43" ht="15" thickBot="1">
      <c r="B3" s="122"/>
      <c r="C3" s="123"/>
      <c r="N3" s="126"/>
      <c r="O3" s="129"/>
      <c r="P3" s="127"/>
      <c r="Q3" s="126"/>
      <c r="R3" s="127"/>
      <c r="AI3" s="130"/>
      <c r="AJ3" s="130"/>
      <c r="AK3" s="130"/>
    </row>
    <row r="4" spans="2:43">
      <c r="N4" s="75" t="s">
        <v>252</v>
      </c>
      <c r="O4" s="76" t="s">
        <v>253</v>
      </c>
      <c r="P4" s="76" t="s">
        <v>17</v>
      </c>
      <c r="Q4" s="76" t="s">
        <v>254</v>
      </c>
      <c r="R4" s="76" t="s">
        <v>255</v>
      </c>
      <c r="S4" s="76" t="s">
        <v>256</v>
      </c>
      <c r="T4" s="76" t="s">
        <v>257</v>
      </c>
      <c r="U4" s="76" t="s">
        <v>258</v>
      </c>
      <c r="V4" s="76" t="s">
        <v>259</v>
      </c>
      <c r="W4" s="77" t="s">
        <v>260</v>
      </c>
      <c r="AI4" s="23"/>
      <c r="AJ4" s="23"/>
      <c r="AK4" s="23"/>
      <c r="AL4" s="23"/>
      <c r="AM4" s="23"/>
      <c r="AN4" s="23"/>
      <c r="AO4" s="23"/>
      <c r="AP4" s="23"/>
      <c r="AQ4" s="28"/>
    </row>
    <row r="5" spans="2:43">
      <c r="N5" s="78" t="s">
        <v>261</v>
      </c>
      <c r="O5" s="8" t="s">
        <v>157</v>
      </c>
      <c r="P5" s="8" t="s">
        <v>157</v>
      </c>
      <c r="Q5" s="68" t="s">
        <v>262</v>
      </c>
      <c r="R5" s="68" t="s">
        <v>263</v>
      </c>
      <c r="S5" s="8" t="s">
        <v>264</v>
      </c>
      <c r="T5" s="8" t="s">
        <v>265</v>
      </c>
      <c r="U5" s="69" t="s">
        <v>157</v>
      </c>
      <c r="V5" s="70" t="s">
        <v>157</v>
      </c>
      <c r="W5" s="80"/>
    </row>
    <row r="6" spans="2:43">
      <c r="N6" s="78" t="s">
        <v>180</v>
      </c>
      <c r="O6" s="8" t="s">
        <v>83</v>
      </c>
      <c r="P6" s="9" t="s">
        <v>85</v>
      </c>
      <c r="Q6" s="8">
        <v>1</v>
      </c>
      <c r="R6" s="8" t="s">
        <v>263</v>
      </c>
      <c r="S6" s="8" t="s">
        <v>264</v>
      </c>
      <c r="T6" s="8" t="s">
        <v>265</v>
      </c>
      <c r="U6" s="65">
        <v>479</v>
      </c>
      <c r="V6" s="66">
        <f>U6*Q6</f>
        <v>479</v>
      </c>
      <c r="W6" s="79" t="s">
        <v>182</v>
      </c>
    </row>
    <row r="7" spans="2:43">
      <c r="N7" s="81" t="s">
        <v>213</v>
      </c>
      <c r="O7" s="67" t="s">
        <v>83</v>
      </c>
      <c r="P7" s="74" t="s">
        <v>85</v>
      </c>
      <c r="Q7" s="72">
        <v>1</v>
      </c>
      <c r="R7" s="67" t="s">
        <v>263</v>
      </c>
      <c r="S7" s="73" t="s">
        <v>264</v>
      </c>
      <c r="T7" s="67" t="s">
        <v>265</v>
      </c>
      <c r="U7" s="73">
        <v>147.15</v>
      </c>
      <c r="V7" s="71">
        <f>Table49[[#This Row],[Price ]]*Table49[[#This Row],[Quantity Needed]]</f>
        <v>147.15</v>
      </c>
      <c r="W7" s="82" t="s">
        <v>214</v>
      </c>
      <c r="AL7" s="22"/>
    </row>
    <row r="8" spans="2:43">
      <c r="N8" s="83" t="s">
        <v>266</v>
      </c>
      <c r="O8" s="67" t="s">
        <v>157</v>
      </c>
      <c r="P8" s="67" t="s">
        <v>157</v>
      </c>
      <c r="Q8" s="67">
        <v>1</v>
      </c>
      <c r="R8" s="67" t="s">
        <v>263</v>
      </c>
      <c r="S8" s="67" t="s">
        <v>264</v>
      </c>
      <c r="T8" s="67" t="s">
        <v>267</v>
      </c>
      <c r="U8" s="72" t="s">
        <v>85</v>
      </c>
      <c r="V8" s="72" t="s">
        <v>85</v>
      </c>
      <c r="W8" s="82"/>
      <c r="AL8" s="22"/>
    </row>
    <row r="9" spans="2:43">
      <c r="N9" s="83" t="s">
        <v>220</v>
      </c>
      <c r="O9" s="67" t="s">
        <v>83</v>
      </c>
      <c r="P9" s="72" t="s">
        <v>85</v>
      </c>
      <c r="Q9" s="67">
        <v>1</v>
      </c>
      <c r="R9" s="67" t="s">
        <v>263</v>
      </c>
      <c r="S9" s="67" t="s">
        <v>264</v>
      </c>
      <c r="T9" s="67" t="s">
        <v>268</v>
      </c>
      <c r="U9" s="84">
        <v>51.99</v>
      </c>
      <c r="V9" s="67">
        <f>Table49[[#This Row],[Price ]]*Table49[[#This Row],[Quantity Needed]]</f>
        <v>51.99</v>
      </c>
      <c r="W9" t="s">
        <v>221</v>
      </c>
    </row>
    <row r="10" spans="2:43">
      <c r="N10" s="83" t="s">
        <v>216</v>
      </c>
      <c r="O10" s="67" t="s">
        <v>83</v>
      </c>
      <c r="P10" s="72" t="s">
        <v>85</v>
      </c>
      <c r="Q10" s="67">
        <v>10</v>
      </c>
      <c r="R10" s="67" t="s">
        <v>263</v>
      </c>
      <c r="S10" s="67" t="s">
        <v>264</v>
      </c>
      <c r="T10" s="67" t="s">
        <v>268</v>
      </c>
      <c r="U10" s="84">
        <v>34.99</v>
      </c>
      <c r="V10" s="84">
        <v>34.99</v>
      </c>
      <c r="W10" s="82"/>
    </row>
  </sheetData>
  <mergeCells count="5">
    <mergeCell ref="B2:C3"/>
    <mergeCell ref="Q2:R3"/>
    <mergeCell ref="N2:P3"/>
    <mergeCell ref="AI2:AK2"/>
    <mergeCell ref="AI3:AK3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E34FE-D231-4E7B-B8F3-922EEA8BEFE2}">
  <dimension ref="B1:AP32"/>
  <sheetViews>
    <sheetView topLeftCell="H1" zoomScale="63" zoomScaleNormal="100" workbookViewId="0">
      <selection activeCell="AE32" sqref="AE32"/>
    </sheetView>
  </sheetViews>
  <sheetFormatPr defaultRowHeight="14.4"/>
  <cols>
    <col min="2" max="2" width="18.109375" bestFit="1" customWidth="1"/>
    <col min="3" max="3" width="11.44140625" bestFit="1" customWidth="1"/>
    <col min="4" max="5" width="19.44140625" bestFit="1" customWidth="1"/>
    <col min="6" max="6" width="17.44140625" customWidth="1"/>
    <col min="7" max="7" width="13.88671875" bestFit="1" customWidth="1"/>
    <col min="8" max="8" width="8" bestFit="1" customWidth="1"/>
    <col min="9" max="9" width="11.5546875" customWidth="1"/>
    <col min="10" max="10" width="11.88671875" customWidth="1"/>
    <col min="13" max="13" width="12.44140625" bestFit="1" customWidth="1"/>
    <col min="14" max="14" width="11.5546875" bestFit="1" customWidth="1"/>
    <col min="16" max="16" width="18.109375" customWidth="1"/>
    <col min="17" max="17" width="17.88671875" customWidth="1"/>
    <col min="18" max="18" width="13.88671875" bestFit="1" customWidth="1"/>
    <col min="19" max="19" width="13.5546875" bestFit="1" customWidth="1"/>
    <col min="20" max="20" width="12" customWidth="1"/>
    <col min="21" max="21" width="8.109375" customWidth="1"/>
    <col min="22" max="22" width="10.88671875" customWidth="1"/>
    <col min="23" max="23" width="24.44140625" bestFit="1" customWidth="1"/>
    <col min="24" max="24" width="14.88671875" bestFit="1" customWidth="1"/>
    <col min="25" max="25" width="13.88671875" bestFit="1" customWidth="1"/>
    <col min="26" max="26" width="17.88671875" customWidth="1"/>
    <col min="27" max="27" width="18.109375" customWidth="1"/>
    <col min="28" max="28" width="13.88671875" bestFit="1" customWidth="1"/>
    <col min="29" max="29" width="13.5546875" bestFit="1" customWidth="1"/>
    <col min="30" max="30" width="12.109375" customWidth="1"/>
    <col min="33" max="33" width="25.109375" bestFit="1" customWidth="1"/>
    <col min="34" max="34" width="14.88671875" bestFit="1" customWidth="1"/>
    <col min="35" max="35" width="20.44140625" bestFit="1" customWidth="1"/>
    <col min="36" max="36" width="20.5546875" bestFit="1" customWidth="1"/>
    <col min="37" max="37" width="20.88671875" bestFit="1" customWidth="1"/>
    <col min="38" max="38" width="16.5546875" bestFit="1" customWidth="1"/>
    <col min="39" max="39" width="10.5546875" bestFit="1" customWidth="1"/>
    <col min="40" max="40" width="14.88671875" bestFit="1" customWidth="1"/>
    <col min="41" max="41" width="27.88671875" bestFit="1" customWidth="1"/>
    <col min="42" max="42" width="255.5546875" bestFit="1" customWidth="1"/>
  </cols>
  <sheetData>
    <row r="1" spans="2:42" ht="15" thickBot="1"/>
    <row r="2" spans="2:42">
      <c r="B2" s="131" t="s">
        <v>1</v>
      </c>
      <c r="C2" s="133"/>
      <c r="M2" s="131" t="s">
        <v>250</v>
      </c>
      <c r="N2" s="132"/>
      <c r="O2" s="133"/>
      <c r="AG2" s="131" t="s">
        <v>1</v>
      </c>
      <c r="AH2" s="132"/>
      <c r="AI2" s="133"/>
    </row>
    <row r="3" spans="2:42" ht="15" thickBot="1">
      <c r="B3" s="134" t="s">
        <v>269</v>
      </c>
      <c r="C3" s="136"/>
      <c r="M3" s="134" t="s">
        <v>270</v>
      </c>
      <c r="N3" s="135"/>
      <c r="O3" s="136"/>
      <c r="AG3" s="134" t="s">
        <v>271</v>
      </c>
      <c r="AH3" s="135"/>
      <c r="AI3" s="136"/>
    </row>
    <row r="4" spans="2:42">
      <c r="B4" t="s">
        <v>252</v>
      </c>
      <c r="C4" t="s">
        <v>253</v>
      </c>
      <c r="D4" t="s">
        <v>17</v>
      </c>
      <c r="E4" t="s">
        <v>254</v>
      </c>
      <c r="F4" t="s">
        <v>256</v>
      </c>
      <c r="G4" t="s">
        <v>257</v>
      </c>
      <c r="H4" t="s">
        <v>19</v>
      </c>
      <c r="I4" t="s">
        <v>259</v>
      </c>
      <c r="J4" t="s">
        <v>260</v>
      </c>
      <c r="M4" s="21" t="s">
        <v>252</v>
      </c>
      <c r="N4" s="21" t="s">
        <v>253</v>
      </c>
      <c r="O4" s="21" t="s">
        <v>17</v>
      </c>
      <c r="P4" s="21" t="s">
        <v>254</v>
      </c>
      <c r="Q4" s="21" t="s">
        <v>256</v>
      </c>
      <c r="R4" s="21" t="s">
        <v>257</v>
      </c>
      <c r="S4" s="21" t="s">
        <v>258</v>
      </c>
      <c r="T4" s="21" t="s">
        <v>259</v>
      </c>
      <c r="U4" s="21" t="s">
        <v>260</v>
      </c>
      <c r="AG4" s="23" t="s">
        <v>252</v>
      </c>
      <c r="AH4" s="23" t="s">
        <v>253</v>
      </c>
      <c r="AI4" s="23" t="s">
        <v>17</v>
      </c>
      <c r="AJ4" s="23" t="s">
        <v>254</v>
      </c>
      <c r="AK4" s="23" t="s">
        <v>256</v>
      </c>
      <c r="AL4" s="23" t="s">
        <v>257</v>
      </c>
      <c r="AM4" s="23" t="s">
        <v>258</v>
      </c>
      <c r="AN4" s="23" t="s">
        <v>259</v>
      </c>
      <c r="AO4" s="23" t="s">
        <v>272</v>
      </c>
      <c r="AP4" s="28" t="s">
        <v>260</v>
      </c>
    </row>
    <row r="5" spans="2:42">
      <c r="B5" s="10" t="s">
        <v>273</v>
      </c>
      <c r="C5" s="10" t="s">
        <v>31</v>
      </c>
      <c r="D5" s="10" t="s">
        <v>33</v>
      </c>
      <c r="E5" s="10">
        <v>1</v>
      </c>
      <c r="F5" s="10"/>
      <c r="G5" s="10" t="s">
        <v>274</v>
      </c>
      <c r="H5" s="13">
        <v>54</v>
      </c>
      <c r="I5" s="13">
        <f>H5*E5</f>
        <v>54</v>
      </c>
      <c r="J5" s="10"/>
      <c r="M5" s="30" t="s">
        <v>275</v>
      </c>
      <c r="N5" s="30" t="s">
        <v>31</v>
      </c>
      <c r="O5" s="30" t="s">
        <v>276</v>
      </c>
      <c r="P5" s="30">
        <v>3</v>
      </c>
      <c r="Q5" s="30" t="s">
        <v>263</v>
      </c>
      <c r="R5" s="30" t="s">
        <v>277</v>
      </c>
      <c r="S5" s="30">
        <v>8.59</v>
      </c>
      <c r="T5" s="30">
        <f>S5*P5</f>
        <v>25.77</v>
      </c>
      <c r="U5" s="48" t="s">
        <v>143</v>
      </c>
      <c r="AG5" s="10" t="s">
        <v>278</v>
      </c>
      <c r="AH5" s="10" t="s">
        <v>31</v>
      </c>
      <c r="AI5" s="10" t="s">
        <v>279</v>
      </c>
      <c r="AJ5" s="10">
        <v>1</v>
      </c>
      <c r="AK5" s="10" t="s">
        <v>263</v>
      </c>
      <c r="AL5" s="10" t="s">
        <v>280</v>
      </c>
      <c r="AM5" s="24">
        <v>178.61</v>
      </c>
      <c r="AN5" s="25">
        <f>AM5*AJ5</f>
        <v>178.61</v>
      </c>
      <c r="AO5" s="25" t="s">
        <v>281</v>
      </c>
      <c r="AP5" s="50" t="s">
        <v>282</v>
      </c>
    </row>
    <row r="6" spans="2:42">
      <c r="B6" s="10" t="s">
        <v>283</v>
      </c>
      <c r="C6" s="10" t="s">
        <v>83</v>
      </c>
      <c r="D6" s="10" t="s">
        <v>284</v>
      </c>
      <c r="E6" s="10">
        <v>1</v>
      </c>
      <c r="F6" s="10"/>
      <c r="G6" s="10" t="s">
        <v>285</v>
      </c>
      <c r="H6" s="13">
        <v>199.99</v>
      </c>
      <c r="I6" s="13">
        <f t="shared" ref="I6:I16" si="0">H6*E6</f>
        <v>199.99</v>
      </c>
      <c r="J6" s="10"/>
      <c r="M6" s="30" t="s">
        <v>286</v>
      </c>
      <c r="N6" s="31" t="s">
        <v>31</v>
      </c>
      <c r="O6" s="31" t="s">
        <v>287</v>
      </c>
      <c r="P6" s="31">
        <v>3</v>
      </c>
      <c r="Q6" s="31" t="s">
        <v>263</v>
      </c>
      <c r="R6" s="31" t="s">
        <v>277</v>
      </c>
      <c r="S6" s="32">
        <v>19.98</v>
      </c>
      <c r="T6" s="32">
        <f>S6*P6</f>
        <v>59.94</v>
      </c>
      <c r="U6" s="49" t="s">
        <v>288</v>
      </c>
      <c r="AG6" s="10" t="s">
        <v>289</v>
      </c>
      <c r="AH6" s="10" t="s">
        <v>31</v>
      </c>
      <c r="AI6" s="8" t="s">
        <v>125</v>
      </c>
      <c r="AJ6" s="10">
        <v>10</v>
      </c>
      <c r="AK6" s="10" t="s">
        <v>264</v>
      </c>
      <c r="AL6" s="10" t="s">
        <v>265</v>
      </c>
      <c r="AM6" s="24">
        <v>3.99</v>
      </c>
      <c r="AN6" s="25">
        <f>AM6*AJ6</f>
        <v>39.900000000000006</v>
      </c>
      <c r="AO6" s="25"/>
      <c r="AP6" s="29" t="s">
        <v>126</v>
      </c>
    </row>
    <row r="7" spans="2:42">
      <c r="B7" s="10" t="s">
        <v>290</v>
      </c>
      <c r="C7" s="10" t="s">
        <v>31</v>
      </c>
      <c r="D7" s="10" t="s">
        <v>291</v>
      </c>
      <c r="E7" s="10">
        <v>1</v>
      </c>
      <c r="F7" s="10"/>
      <c r="G7" s="10" t="s">
        <v>277</v>
      </c>
      <c r="H7" s="13">
        <v>50</v>
      </c>
      <c r="I7" s="13">
        <f t="shared" si="0"/>
        <v>50</v>
      </c>
      <c r="J7" s="10"/>
      <c r="M7" s="30" t="s">
        <v>292</v>
      </c>
      <c r="N7" s="30" t="s">
        <v>31</v>
      </c>
      <c r="O7" s="30" t="s">
        <v>33</v>
      </c>
      <c r="P7" s="30">
        <v>1</v>
      </c>
      <c r="Q7" s="30" t="s">
        <v>264</v>
      </c>
      <c r="R7" s="30" t="s">
        <v>265</v>
      </c>
      <c r="S7" s="2">
        <v>61.1</v>
      </c>
      <c r="T7" s="33">
        <f>S7*P7</f>
        <v>61.1</v>
      </c>
      <c r="U7" s="30" t="s">
        <v>34</v>
      </c>
      <c r="AG7" s="10" t="s">
        <v>192</v>
      </c>
      <c r="AH7" s="10" t="s">
        <v>83</v>
      </c>
      <c r="AI7" s="10" t="s">
        <v>193</v>
      </c>
      <c r="AJ7" s="10">
        <v>1</v>
      </c>
      <c r="AK7" s="10" t="s">
        <v>264</v>
      </c>
      <c r="AL7" s="10" t="s">
        <v>265</v>
      </c>
      <c r="AM7" s="24">
        <v>8.99</v>
      </c>
      <c r="AN7" s="25">
        <f>AM7*AJ7</f>
        <v>8.99</v>
      </c>
      <c r="AO7" s="25" t="s">
        <v>293</v>
      </c>
      <c r="AP7" s="29" t="s">
        <v>194</v>
      </c>
    </row>
    <row r="8" spans="2:42">
      <c r="B8" s="10" t="s">
        <v>294</v>
      </c>
      <c r="C8" s="10" t="s">
        <v>31</v>
      </c>
      <c r="D8" s="10" t="s">
        <v>284</v>
      </c>
      <c r="E8" s="10">
        <v>1</v>
      </c>
      <c r="F8" s="10"/>
      <c r="G8" s="10" t="s">
        <v>277</v>
      </c>
      <c r="H8" s="13">
        <v>10</v>
      </c>
      <c r="I8" s="13">
        <f t="shared" si="0"/>
        <v>10</v>
      </c>
      <c r="J8" s="10"/>
      <c r="M8" s="30" t="s">
        <v>295</v>
      </c>
      <c r="N8" s="30" t="s">
        <v>157</v>
      </c>
      <c r="O8" s="34" t="s">
        <v>85</v>
      </c>
      <c r="P8" s="30">
        <v>1</v>
      </c>
      <c r="Q8" s="30" t="s">
        <v>264</v>
      </c>
      <c r="R8" s="30" t="s">
        <v>265</v>
      </c>
      <c r="S8" s="34" t="s">
        <v>85</v>
      </c>
      <c r="T8" s="34" t="s">
        <v>85</v>
      </c>
      <c r="U8" s="30"/>
      <c r="AG8" s="10" t="s">
        <v>296</v>
      </c>
      <c r="AH8" s="1" t="s">
        <v>138</v>
      </c>
      <c r="AI8" s="26" t="s">
        <v>85</v>
      </c>
      <c r="AJ8" s="10">
        <v>1</v>
      </c>
      <c r="AK8" s="10" t="s">
        <v>264</v>
      </c>
      <c r="AL8" s="26" t="s">
        <v>265</v>
      </c>
      <c r="AM8" s="24">
        <v>43.74</v>
      </c>
      <c r="AN8" s="25">
        <f>AM8*AJ8</f>
        <v>43.74</v>
      </c>
      <c r="AO8" s="25"/>
      <c r="AP8" s="29" t="s">
        <v>140</v>
      </c>
    </row>
    <row r="9" spans="2:42">
      <c r="B9" s="10" t="s">
        <v>275</v>
      </c>
      <c r="C9" s="10" t="s">
        <v>31</v>
      </c>
      <c r="D9" s="10" t="s">
        <v>297</v>
      </c>
      <c r="E9" s="10"/>
      <c r="F9" s="10"/>
      <c r="G9" s="10" t="s">
        <v>277</v>
      </c>
      <c r="H9" s="10" t="s">
        <v>298</v>
      </c>
      <c r="I9" s="13" t="e">
        <f t="shared" si="0"/>
        <v>#VALUE!</v>
      </c>
      <c r="J9" s="10"/>
      <c r="M9" s="35" t="s">
        <v>299</v>
      </c>
      <c r="N9" s="35" t="s">
        <v>300</v>
      </c>
      <c r="O9" s="36" t="s">
        <v>85</v>
      </c>
      <c r="P9" s="35" t="s">
        <v>301</v>
      </c>
      <c r="Q9" s="35" t="s">
        <v>263</v>
      </c>
      <c r="R9" s="35" t="s">
        <v>267</v>
      </c>
      <c r="S9" s="35" t="s">
        <v>302</v>
      </c>
      <c r="T9" s="36" t="s">
        <v>85</v>
      </c>
      <c r="U9" s="37" t="s">
        <v>303</v>
      </c>
      <c r="AG9" s="10" t="s">
        <v>158</v>
      </c>
      <c r="AH9" s="10" t="s">
        <v>157</v>
      </c>
      <c r="AI9" s="27" t="s">
        <v>159</v>
      </c>
      <c r="AJ9" s="10">
        <v>1</v>
      </c>
      <c r="AK9" s="10" t="s">
        <v>264</v>
      </c>
      <c r="AL9" s="10" t="s">
        <v>157</v>
      </c>
      <c r="AM9" s="24" t="s">
        <v>157</v>
      </c>
      <c r="AN9" s="25" t="s">
        <v>157</v>
      </c>
      <c r="AO9" s="25"/>
      <c r="AP9" s="29"/>
    </row>
    <row r="10" spans="2:42">
      <c r="B10" s="10" t="s">
        <v>304</v>
      </c>
      <c r="C10" s="10" t="s">
        <v>31</v>
      </c>
      <c r="D10" s="10" t="s">
        <v>301</v>
      </c>
      <c r="E10" s="10"/>
      <c r="F10" s="10"/>
      <c r="G10" s="10" t="s">
        <v>277</v>
      </c>
      <c r="H10" s="10" t="s">
        <v>298</v>
      </c>
      <c r="I10" s="13" t="e">
        <f t="shared" si="0"/>
        <v>#VALUE!</v>
      </c>
      <c r="J10" s="10"/>
      <c r="AG10" s="10" t="s">
        <v>121</v>
      </c>
      <c r="AH10" s="10" t="s">
        <v>31</v>
      </c>
      <c r="AI10" s="10" t="s">
        <v>122</v>
      </c>
      <c r="AJ10" s="10">
        <v>3</v>
      </c>
      <c r="AK10" s="10" t="s">
        <v>264</v>
      </c>
      <c r="AL10" s="10" t="s">
        <v>265</v>
      </c>
      <c r="AM10" s="1">
        <v>19.329999999999998</v>
      </c>
      <c r="AN10" s="25">
        <f>AM10*AJ10</f>
        <v>57.989999999999995</v>
      </c>
      <c r="AO10" s="25"/>
      <c r="AP10" s="29" t="s">
        <v>126</v>
      </c>
    </row>
    <row r="11" spans="2:42">
      <c r="B11" s="10" t="s">
        <v>305</v>
      </c>
      <c r="C11" s="10" t="s">
        <v>31</v>
      </c>
      <c r="D11" s="10" t="s">
        <v>284</v>
      </c>
      <c r="E11" s="10">
        <v>1</v>
      </c>
      <c r="F11" s="10"/>
      <c r="G11" s="10" t="s">
        <v>306</v>
      </c>
      <c r="H11" s="13">
        <v>175</v>
      </c>
      <c r="I11" s="13">
        <f t="shared" si="0"/>
        <v>175</v>
      </c>
      <c r="J11" s="10"/>
      <c r="AG11" s="1" t="s">
        <v>144</v>
      </c>
      <c r="AH11" s="10" t="s">
        <v>31</v>
      </c>
      <c r="AI11" s="8" t="s">
        <v>145</v>
      </c>
      <c r="AJ11" s="10">
        <v>2</v>
      </c>
      <c r="AK11" s="10" t="s">
        <v>264</v>
      </c>
      <c r="AL11" s="10" t="s">
        <v>265</v>
      </c>
      <c r="AM11" s="1">
        <v>19.97</v>
      </c>
      <c r="AN11" s="25">
        <f>AM11*AJ11</f>
        <v>39.94</v>
      </c>
      <c r="AO11" s="25"/>
      <c r="AP11" s="29" t="s">
        <v>146</v>
      </c>
    </row>
    <row r="12" spans="2:42" ht="15" thickBot="1">
      <c r="B12" s="10" t="s">
        <v>307</v>
      </c>
      <c r="C12" s="10" t="s">
        <v>31</v>
      </c>
      <c r="D12" s="10" t="s">
        <v>308</v>
      </c>
      <c r="E12" s="10">
        <v>1</v>
      </c>
      <c r="F12" s="10"/>
      <c r="G12" s="10" t="s">
        <v>277</v>
      </c>
      <c r="H12" s="13">
        <v>50</v>
      </c>
      <c r="I12" s="13">
        <f t="shared" si="0"/>
        <v>50</v>
      </c>
      <c r="J12" s="10"/>
      <c r="AG12" s="10" t="s">
        <v>309</v>
      </c>
      <c r="AH12" s="10" t="s">
        <v>83</v>
      </c>
      <c r="AI12" s="10" t="s">
        <v>310</v>
      </c>
      <c r="AJ12" s="10">
        <v>1</v>
      </c>
      <c r="AK12" s="10" t="s">
        <v>263</v>
      </c>
      <c r="AL12" s="10" t="s">
        <v>311</v>
      </c>
      <c r="AM12" s="24">
        <v>44.99</v>
      </c>
      <c r="AN12" s="25">
        <f>AM12*AJ12</f>
        <v>44.99</v>
      </c>
      <c r="AO12" s="25" t="s">
        <v>312</v>
      </c>
      <c r="AP12" t="s">
        <v>313</v>
      </c>
    </row>
    <row r="13" spans="2:42">
      <c r="B13" s="10" t="s">
        <v>314</v>
      </c>
      <c r="C13" s="10" t="s">
        <v>31</v>
      </c>
      <c r="D13" s="10" t="s">
        <v>315</v>
      </c>
      <c r="E13" s="10">
        <v>1</v>
      </c>
      <c r="F13" s="10"/>
      <c r="G13" s="10" t="s">
        <v>277</v>
      </c>
      <c r="H13" s="13">
        <v>50</v>
      </c>
      <c r="I13" s="13">
        <f t="shared" si="0"/>
        <v>50</v>
      </c>
      <c r="J13" s="10"/>
      <c r="W13" s="131" t="s">
        <v>250</v>
      </c>
      <c r="X13" s="132"/>
      <c r="Y13" s="133"/>
      <c r="AG13" s="10" t="s">
        <v>261</v>
      </c>
      <c r="AH13" s="10" t="s">
        <v>157</v>
      </c>
      <c r="AI13" s="10" t="s">
        <v>157</v>
      </c>
      <c r="AJ13" s="44" t="s">
        <v>262</v>
      </c>
      <c r="AK13" s="10" t="s">
        <v>264</v>
      </c>
      <c r="AL13" s="10" t="s">
        <v>265</v>
      </c>
      <c r="AM13" s="45" t="s">
        <v>85</v>
      </c>
      <c r="AN13" s="46" t="s">
        <v>85</v>
      </c>
      <c r="AO13" s="25" t="s">
        <v>316</v>
      </c>
      <c r="AP13" s="10"/>
    </row>
    <row r="14" spans="2:42" ht="15" thickBot="1">
      <c r="B14" s="10" t="s">
        <v>317</v>
      </c>
      <c r="C14" s="10" t="s">
        <v>31</v>
      </c>
      <c r="D14" s="10" t="s">
        <v>301</v>
      </c>
      <c r="E14" s="10">
        <v>1</v>
      </c>
      <c r="F14" s="10" t="s">
        <v>264</v>
      </c>
      <c r="G14" s="10" t="s">
        <v>277</v>
      </c>
      <c r="H14" s="13">
        <v>100</v>
      </c>
      <c r="I14" s="13">
        <f t="shared" si="0"/>
        <v>100</v>
      </c>
      <c r="J14" s="10"/>
      <c r="W14" s="134" t="s">
        <v>318</v>
      </c>
      <c r="X14" s="135"/>
      <c r="Y14" s="136"/>
      <c r="AG14" s="10" t="s">
        <v>180</v>
      </c>
      <c r="AH14" s="10" t="s">
        <v>83</v>
      </c>
      <c r="AI14" s="26" t="s">
        <v>85</v>
      </c>
      <c r="AJ14" s="10">
        <v>1</v>
      </c>
      <c r="AK14" s="10" t="s">
        <v>263</v>
      </c>
      <c r="AL14" s="10" t="s">
        <v>311</v>
      </c>
      <c r="AM14" s="24">
        <v>479</v>
      </c>
      <c r="AN14" s="25">
        <f>AM14*AJ14</f>
        <v>479</v>
      </c>
      <c r="AO14" s="25"/>
      <c r="AP14" s="29" t="s">
        <v>182</v>
      </c>
    </row>
    <row r="15" spans="2:42" ht="15" thickBot="1">
      <c r="B15" s="10" t="s">
        <v>158</v>
      </c>
      <c r="C15" s="10" t="s">
        <v>31</v>
      </c>
      <c r="D15" s="10" t="s">
        <v>284</v>
      </c>
      <c r="E15" s="10">
        <v>1</v>
      </c>
      <c r="F15" s="10"/>
      <c r="G15" s="10" t="s">
        <v>277</v>
      </c>
      <c r="H15" s="13">
        <v>40</v>
      </c>
      <c r="I15" s="13">
        <f t="shared" si="0"/>
        <v>40</v>
      </c>
      <c r="J15" s="10"/>
      <c r="W15" s="23" t="s">
        <v>252</v>
      </c>
      <c r="X15" s="23" t="s">
        <v>253</v>
      </c>
      <c r="Y15" s="23" t="s">
        <v>17</v>
      </c>
      <c r="Z15" s="23" t="s">
        <v>254</v>
      </c>
      <c r="AA15" s="23" t="s">
        <v>256</v>
      </c>
      <c r="AB15" s="23" t="s">
        <v>257</v>
      </c>
      <c r="AC15" s="23" t="s">
        <v>258</v>
      </c>
      <c r="AD15" s="23" t="s">
        <v>259</v>
      </c>
      <c r="AE15" s="21" t="s">
        <v>260</v>
      </c>
    </row>
    <row r="16" spans="2:42">
      <c r="B16" s="10"/>
      <c r="C16" s="10"/>
      <c r="D16" s="10"/>
      <c r="E16" s="10"/>
      <c r="F16" s="10"/>
      <c r="G16" s="10" t="s">
        <v>319</v>
      </c>
      <c r="H16" s="13">
        <v>728.99</v>
      </c>
      <c r="I16" s="13">
        <f t="shared" si="0"/>
        <v>0</v>
      </c>
      <c r="J16" s="10"/>
      <c r="V16" s="137" t="s">
        <v>320</v>
      </c>
      <c r="W16" s="10" t="s">
        <v>321</v>
      </c>
      <c r="X16" s="10" t="s">
        <v>31</v>
      </c>
      <c r="Y16" s="10" t="s">
        <v>322</v>
      </c>
      <c r="Z16" s="10">
        <v>3</v>
      </c>
      <c r="AA16" s="10" t="s">
        <v>263</v>
      </c>
      <c r="AB16" s="10" t="s">
        <v>277</v>
      </c>
      <c r="AC16" s="24">
        <v>9.26</v>
      </c>
      <c r="AD16" s="24">
        <f t="shared" ref="AD16:AD23" si="1">AC16*Z16</f>
        <v>27.78</v>
      </c>
      <c r="AE16" t="s">
        <v>323</v>
      </c>
    </row>
    <row r="17" spans="5:36">
      <c r="V17" s="138"/>
      <c r="W17" s="10" t="s">
        <v>321</v>
      </c>
      <c r="X17" s="10" t="s">
        <v>31</v>
      </c>
      <c r="Y17" s="10" t="s">
        <v>64</v>
      </c>
      <c r="Z17" s="10">
        <v>3</v>
      </c>
      <c r="AA17" s="10" t="s">
        <v>263</v>
      </c>
      <c r="AB17" s="10" t="s">
        <v>277</v>
      </c>
      <c r="AC17" s="24">
        <v>15.45</v>
      </c>
      <c r="AD17" s="24">
        <f t="shared" si="1"/>
        <v>46.349999999999994</v>
      </c>
      <c r="AE17" s="22" t="s">
        <v>65</v>
      </c>
    </row>
    <row r="18" spans="5:36">
      <c r="V18" s="138"/>
      <c r="W18" s="10" t="s">
        <v>321</v>
      </c>
      <c r="X18" s="10" t="s">
        <v>31</v>
      </c>
      <c r="Y18" s="10" t="s">
        <v>324</v>
      </c>
      <c r="Z18" s="10">
        <v>1</v>
      </c>
      <c r="AA18" s="10" t="s">
        <v>263</v>
      </c>
      <c r="AB18" s="10" t="s">
        <v>325</v>
      </c>
      <c r="AC18" s="24">
        <v>610.52</v>
      </c>
      <c r="AD18" s="24">
        <f t="shared" si="1"/>
        <v>610.52</v>
      </c>
      <c r="AE18" t="s">
        <v>326</v>
      </c>
    </row>
    <row r="19" spans="5:36">
      <c r="V19" s="138" t="s">
        <v>320</v>
      </c>
      <c r="W19" s="10" t="s">
        <v>327</v>
      </c>
      <c r="X19" s="10" t="s">
        <v>31</v>
      </c>
      <c r="Y19" s="10" t="s">
        <v>328</v>
      </c>
      <c r="Z19" s="10">
        <v>1</v>
      </c>
      <c r="AA19" s="10" t="s">
        <v>263</v>
      </c>
      <c r="AB19" s="10" t="s">
        <v>329</v>
      </c>
      <c r="AC19" s="24">
        <v>6.3</v>
      </c>
      <c r="AD19" s="24">
        <f t="shared" si="1"/>
        <v>6.3</v>
      </c>
      <c r="AE19" t="s">
        <v>330</v>
      </c>
    </row>
    <row r="20" spans="5:36">
      <c r="V20" s="138"/>
      <c r="W20" s="10" t="s">
        <v>327</v>
      </c>
      <c r="X20" s="10" t="s">
        <v>31</v>
      </c>
      <c r="Y20" s="10" t="s">
        <v>331</v>
      </c>
      <c r="Z20" s="10">
        <v>1</v>
      </c>
      <c r="AA20" s="10" t="s">
        <v>263</v>
      </c>
      <c r="AB20" s="10" t="s">
        <v>329</v>
      </c>
      <c r="AC20" s="24">
        <v>4.3600000000000003</v>
      </c>
      <c r="AD20" s="24">
        <f t="shared" si="1"/>
        <v>4.3600000000000003</v>
      </c>
      <c r="AE20" t="s">
        <v>332</v>
      </c>
    </row>
    <row r="21" spans="5:36" ht="15" thickBot="1">
      <c r="V21" s="139"/>
      <c r="W21" s="10" t="s">
        <v>327</v>
      </c>
      <c r="X21" s="10" t="s">
        <v>31</v>
      </c>
      <c r="Y21" s="10" t="s">
        <v>333</v>
      </c>
      <c r="Z21" s="10">
        <v>1</v>
      </c>
      <c r="AA21" s="10" t="s">
        <v>263</v>
      </c>
      <c r="AB21" s="10" t="s">
        <v>329</v>
      </c>
      <c r="AC21" s="24">
        <v>57.09</v>
      </c>
      <c r="AD21" s="24">
        <f t="shared" si="1"/>
        <v>57.09</v>
      </c>
      <c r="AE21" t="s">
        <v>334</v>
      </c>
    </row>
    <row r="22" spans="5:36">
      <c r="W22" s="10" t="s">
        <v>335</v>
      </c>
      <c r="X22" s="10" t="s">
        <v>31</v>
      </c>
      <c r="Y22" s="10" t="s">
        <v>287</v>
      </c>
      <c r="Z22" s="10">
        <v>3</v>
      </c>
      <c r="AA22" s="10" t="s">
        <v>263</v>
      </c>
      <c r="AB22" s="10" t="s">
        <v>277</v>
      </c>
      <c r="AC22" s="24">
        <v>19.98</v>
      </c>
      <c r="AD22" s="24">
        <f t="shared" si="1"/>
        <v>59.94</v>
      </c>
      <c r="AE22" t="s">
        <v>288</v>
      </c>
    </row>
    <row r="23" spans="5:36">
      <c r="W23" s="10" t="s">
        <v>336</v>
      </c>
      <c r="X23" s="10" t="s">
        <v>31</v>
      </c>
      <c r="Y23" s="10" t="s">
        <v>33</v>
      </c>
      <c r="Z23" s="10">
        <v>1</v>
      </c>
      <c r="AA23" s="10" t="s">
        <v>264</v>
      </c>
      <c r="AB23" s="10" t="s">
        <v>265</v>
      </c>
      <c r="AC23" s="2">
        <v>61.1</v>
      </c>
      <c r="AD23" s="25">
        <f t="shared" si="1"/>
        <v>61.1</v>
      </c>
      <c r="AE23" t="s">
        <v>34</v>
      </c>
    </row>
    <row r="24" spans="5:36">
      <c r="E24" s="140" t="s">
        <v>337</v>
      </c>
      <c r="F24" s="140"/>
      <c r="G24" s="140"/>
      <c r="W24" s="10" t="s">
        <v>299</v>
      </c>
      <c r="X24" s="10" t="s">
        <v>300</v>
      </c>
      <c r="Y24" s="26" t="s">
        <v>85</v>
      </c>
      <c r="Z24" s="10" t="s">
        <v>301</v>
      </c>
      <c r="AA24" s="10" t="s">
        <v>264</v>
      </c>
      <c r="AB24" s="10" t="s">
        <v>267</v>
      </c>
      <c r="AC24" s="10" t="s">
        <v>302</v>
      </c>
      <c r="AD24" s="26" t="s">
        <v>85</v>
      </c>
      <c r="AE24" t="s">
        <v>303</v>
      </c>
    </row>
    <row r="25" spans="5:36">
      <c r="E25" t="s">
        <v>338</v>
      </c>
      <c r="F25">
        <v>6</v>
      </c>
      <c r="W25" s="15" t="s">
        <v>170</v>
      </c>
      <c r="X25" s="10" t="s">
        <v>31</v>
      </c>
      <c r="Y25" s="39" t="s">
        <v>171</v>
      </c>
      <c r="Z25" s="10">
        <v>1</v>
      </c>
      <c r="AA25" s="10" t="s">
        <v>264</v>
      </c>
      <c r="AB25" s="10" t="s">
        <v>265</v>
      </c>
      <c r="AC25" s="24">
        <v>17.2</v>
      </c>
      <c r="AD25" s="24">
        <f>Table3[[#This Row],[Price ]]*Table3[[#This Row],[Quantity Needed]]</f>
        <v>17.2</v>
      </c>
      <c r="AE25" t="s">
        <v>172</v>
      </c>
    </row>
    <row r="26" spans="5:36">
      <c r="E26" t="s">
        <v>339</v>
      </c>
      <c r="F26">
        <v>24</v>
      </c>
      <c r="W26" s="15" t="s">
        <v>174</v>
      </c>
      <c r="X26" s="15" t="s">
        <v>31</v>
      </c>
      <c r="Y26" s="39" t="s">
        <v>175</v>
      </c>
      <c r="Z26" s="10">
        <v>1</v>
      </c>
      <c r="AA26" s="10" t="s">
        <v>264</v>
      </c>
      <c r="AB26" s="10" t="s">
        <v>265</v>
      </c>
      <c r="AC26" s="24">
        <v>8.98</v>
      </c>
      <c r="AD26" s="24">
        <f>Table3[[#This Row],[Price ]]*Table3[[#This Row],[Quantity Needed]]</f>
        <v>8.98</v>
      </c>
      <c r="AE26" t="s">
        <v>176</v>
      </c>
    </row>
    <row r="27" spans="5:36">
      <c r="E27" t="s">
        <v>340</v>
      </c>
      <c r="F27" s="43">
        <f>(F26-F25)/F26</f>
        <v>0.75</v>
      </c>
    </row>
    <row r="31" spans="5:36">
      <c r="AJ31" s="22"/>
    </row>
    <row r="32" spans="5:36">
      <c r="AJ32" s="22"/>
    </row>
  </sheetData>
  <mergeCells count="11">
    <mergeCell ref="V16:V18"/>
    <mergeCell ref="V19:V21"/>
    <mergeCell ref="E24:G24"/>
    <mergeCell ref="W13:Y13"/>
    <mergeCell ref="W14:Y14"/>
    <mergeCell ref="AG2:AI2"/>
    <mergeCell ref="AG3:AI3"/>
    <mergeCell ref="B2:C2"/>
    <mergeCell ref="B3:C3"/>
    <mergeCell ref="M2:O2"/>
    <mergeCell ref="M3:O3"/>
  </mergeCells>
  <phoneticPr fontId="3" type="noConversion"/>
  <hyperlinks>
    <hyperlink ref="U5" r:id="rId1" xr:uid="{24962BDA-C903-48FC-A365-1607BAF28483}"/>
    <hyperlink ref="U6" r:id="rId2" xr:uid="{3879B4AF-3ACF-4C7C-8FEE-A9045FD9E18D}"/>
    <hyperlink ref="AP5" r:id="rId3" xr:uid="{065AFFAB-E95F-479A-8A94-D0BED1C95890}"/>
    <hyperlink ref="AE17" r:id="rId4" xr:uid="{1468A2BB-5D5E-45EB-B50B-48F9F9489C2F}"/>
  </hyperlinks>
  <pageMargins left="0.7" right="0.7" top="0.75" bottom="0.75" header="0.3" footer="0.3"/>
  <tableParts count="4"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465C3-8E47-40DD-AB60-A78309320F72}">
  <dimension ref="C2:K10"/>
  <sheetViews>
    <sheetView zoomScale="128" workbookViewId="0">
      <selection activeCell="I14" sqref="I14"/>
    </sheetView>
  </sheetViews>
  <sheetFormatPr defaultRowHeight="14.4"/>
  <cols>
    <col min="3" max="3" width="25.109375" customWidth="1"/>
    <col min="4" max="4" width="12.5546875" customWidth="1"/>
    <col min="8" max="8" width="13.88671875" bestFit="1" customWidth="1"/>
    <col min="9" max="9" width="20" customWidth="1"/>
    <col min="10" max="11" width="10.109375" bestFit="1" customWidth="1"/>
  </cols>
  <sheetData>
    <row r="2" spans="3:11" ht="15" thickBot="1"/>
    <row r="3" spans="3:11" ht="15" thickBot="1">
      <c r="C3" s="141" t="s">
        <v>341</v>
      </c>
      <c r="D3" s="142"/>
      <c r="E3" s="16"/>
      <c r="F3" s="16"/>
      <c r="H3" s="143" t="s">
        <v>341</v>
      </c>
      <c r="I3" s="144"/>
      <c r="J3" s="144"/>
      <c r="K3" s="145"/>
    </row>
    <row r="4" spans="3:11">
      <c r="C4" s="17" t="s">
        <v>342</v>
      </c>
      <c r="D4" s="18">
        <v>5000</v>
      </c>
      <c r="H4" s="88" t="s">
        <v>319</v>
      </c>
      <c r="I4" s="89" t="s">
        <v>343</v>
      </c>
      <c r="J4" s="89" t="s">
        <v>344</v>
      </c>
      <c r="K4" s="89" t="s">
        <v>319</v>
      </c>
    </row>
    <row r="5" spans="3:11">
      <c r="C5" s="17" t="s">
        <v>157</v>
      </c>
      <c r="D5" s="18">
        <v>500</v>
      </c>
      <c r="H5" s="85" t="s">
        <v>342</v>
      </c>
      <c r="I5" s="86">
        <v>5000</v>
      </c>
      <c r="J5" s="33">
        <f>BOM!D6</f>
        <v>1830.6300000000003</v>
      </c>
      <c r="K5" s="33">
        <f>I5-J5</f>
        <v>3169.37</v>
      </c>
    </row>
    <row r="6" spans="3:11">
      <c r="C6" s="17" t="s">
        <v>345</v>
      </c>
      <c r="D6" s="18">
        <v>5500</v>
      </c>
      <c r="H6" s="85" t="s">
        <v>157</v>
      </c>
      <c r="I6" s="86">
        <v>500</v>
      </c>
      <c r="J6" s="86">
        <v>251</v>
      </c>
      <c r="K6" s="33">
        <f>I6-J6</f>
        <v>249</v>
      </c>
    </row>
    <row r="7" spans="3:11">
      <c r="C7" s="17" t="s">
        <v>346</v>
      </c>
      <c r="D7" s="19">
        <f>BOM!D6</f>
        <v>1830.6300000000003</v>
      </c>
      <c r="H7" s="85" t="s">
        <v>347</v>
      </c>
      <c r="I7" s="86">
        <v>5500</v>
      </c>
      <c r="J7" s="33">
        <f>J5+J6</f>
        <v>2081.63</v>
      </c>
      <c r="K7" s="33">
        <f>K5+K6</f>
        <v>3418.37</v>
      </c>
    </row>
    <row r="8" spans="3:11">
      <c r="C8" s="17" t="s">
        <v>348</v>
      </c>
      <c r="D8" s="19">
        <v>251</v>
      </c>
      <c r="I8" s="87"/>
    </row>
    <row r="9" spans="3:11" ht="15" thickBot="1">
      <c r="C9" s="20" t="s">
        <v>349</v>
      </c>
      <c r="D9" s="42">
        <f>D6-(D7+D8)</f>
        <v>3418.37</v>
      </c>
      <c r="I9" s="87"/>
    </row>
    <row r="10" spans="3:11">
      <c r="I10" s="87"/>
    </row>
  </sheetData>
  <mergeCells count="2">
    <mergeCell ref="C3:D3"/>
    <mergeCell ref="H3:K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2af165-ec9c-4ad2-b335-315480fd5b02">
      <Terms xmlns="http://schemas.microsoft.com/office/infopath/2007/PartnerControls"/>
    </lcf76f155ced4ddcb4097134ff3c332f>
    <TaxCatchAll xmlns="ee7af416-fd08-4c05-917f-58707134136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AA294FAA464C47BE50DA13D622A3B4" ma:contentTypeVersion="15" ma:contentTypeDescription="Create a new document." ma:contentTypeScope="" ma:versionID="1a9a80924bb8c627947ea08aea0d71db">
  <xsd:schema xmlns:xsd="http://www.w3.org/2001/XMLSchema" xmlns:xs="http://www.w3.org/2001/XMLSchema" xmlns:p="http://schemas.microsoft.com/office/2006/metadata/properties" xmlns:ns2="9e2af165-ec9c-4ad2-b335-315480fd5b02" xmlns:ns3="ee7af416-fd08-4c05-917f-587071341363" targetNamespace="http://schemas.microsoft.com/office/2006/metadata/properties" ma:root="true" ma:fieldsID="f339b8934c97a2a2c05511197e96318d" ns2:_="" ns3:_="">
    <xsd:import namespace="9e2af165-ec9c-4ad2-b335-315480fd5b02"/>
    <xsd:import namespace="ee7af416-fd08-4c05-917f-5870713413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af165-ec9c-4ad2-b335-315480fd5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ab86591-d70f-4a96-900c-bfbe5e6a31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7af416-fd08-4c05-917f-5870713413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f630daa-485b-4536-bd0d-1bdfdbff191a}" ma:internalName="TaxCatchAll" ma:showField="CatchAllData" ma:web="ee7af416-fd08-4c05-917f-5870713413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B1839E-ADFD-4C95-98E8-F0D261BA6BB1}">
  <ds:schemaRefs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e2af165-ec9c-4ad2-b335-315480fd5b02"/>
    <ds:schemaRef ds:uri="http://schemas.microsoft.com/office/2006/documentManagement/types"/>
    <ds:schemaRef ds:uri="ee7af416-fd08-4c05-917f-587071341363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FA89DF8-E610-4353-A22D-44695D8542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7D5A3B-43C3-4BBD-A654-94DD8454BB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2af165-ec9c-4ad2-b335-315480fd5b02"/>
    <ds:schemaRef ds:uri="ee7af416-fd08-4c05-917f-5870713413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7d49e9f-89e1-4aa0-99a3-d35b57b2ba03}" enabled="0" method="" siteId="{27d49e9f-89e1-4aa0-99a3-d35b57b2ba0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BOM</vt:lpstr>
      <vt:lpstr>PP (2)</vt:lpstr>
      <vt:lpstr>PP</vt:lpstr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Maciej Ziomber</dc:creator>
  <cp:keywords/>
  <dc:description/>
  <cp:lastModifiedBy>Courtney Hiatt</cp:lastModifiedBy>
  <cp:revision/>
  <dcterms:created xsi:type="dcterms:W3CDTF">2024-02-24T02:45:48Z</dcterms:created>
  <dcterms:modified xsi:type="dcterms:W3CDTF">2024-12-04T03:32:30Z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0x010100D3AA294FAA464C47BE50DA13D622A3B4</vt:lpwstr>
  </property>
  <property fmtid="{D5CDD505-2E9C-101B-9397-08002B2CF9AE}" pid="3" name="MediaServiceImageTags">
    <vt:lpwstr/>
  </property>
</Properties>
</file>